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aura\Dropbox\de la LAURA\!!!Laura DEV\Noam\Geometrics\geometrics resources\"/>
    </mc:Choice>
  </mc:AlternateContent>
  <bookViews>
    <workbookView xWindow="240" yWindow="15" windowWidth="24780" windowHeight="11895"/>
  </bookViews>
  <sheets>
    <sheet name="Sheet1" sheetId="1" r:id="rId1"/>
    <sheet name="Sheet3" sheetId="3" r:id="rId2"/>
  </sheets>
  <calcPr calcId="162913"/>
</workbook>
</file>

<file path=xl/calcChain.xml><?xml version="1.0" encoding="utf-8"?>
<calcChain xmlns="http://schemas.openxmlformats.org/spreadsheetml/2006/main">
  <c r="I2" i="1" l="1"/>
  <c r="AX7" i="1" l="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AX10" i="1"/>
  <c r="AW10" i="1"/>
  <c r="AV10" i="1"/>
  <c r="AU10"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O10" i="1"/>
  <c r="AX16"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Q19" i="1"/>
  <c r="P19" i="1"/>
  <c r="O19" i="1"/>
  <c r="C4"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O6" i="1"/>
  <c r="P6" i="1" s="1"/>
  <c r="Q6" i="1" l="1"/>
  <c r="O9" i="1" l="1"/>
  <c r="N21" i="1"/>
  <c r="P9" i="1"/>
  <c r="P12" i="1"/>
  <c r="O21" i="1"/>
  <c r="P15" i="1"/>
  <c r="O18" i="1"/>
  <c r="P18" i="1"/>
  <c r="O15" i="1"/>
  <c r="P21" i="1"/>
  <c r="O12" i="1"/>
  <c r="R6" i="1"/>
  <c r="Q18" i="1"/>
  <c r="Q12" i="1"/>
  <c r="Q9" i="1"/>
  <c r="Q15" i="1"/>
  <c r="Q21" i="1"/>
  <c r="G21" i="1"/>
  <c r="D15" i="1"/>
  <c r="D9" i="1"/>
  <c r="D18" i="1"/>
  <c r="D12" i="1"/>
  <c r="K15" i="1"/>
  <c r="I12" i="1"/>
  <c r="K9" i="1"/>
  <c r="N9" i="1"/>
  <c r="J12" i="1"/>
  <c r="F21" i="1"/>
  <c r="C14" i="1"/>
  <c r="M21" i="1"/>
  <c r="E21" i="1"/>
  <c r="F18" i="1"/>
  <c r="N15" i="1"/>
  <c r="F15" i="1"/>
  <c r="N12" i="1"/>
  <c r="F12" i="1"/>
  <c r="M9" i="1"/>
  <c r="E9" i="1"/>
  <c r="L21" i="1"/>
  <c r="D21" i="1"/>
  <c r="M18" i="1"/>
  <c r="N18" i="1" s="1"/>
  <c r="E18" i="1"/>
  <c r="M15" i="1"/>
  <c r="E15" i="1"/>
  <c r="M12" i="1"/>
  <c r="E12" i="1"/>
  <c r="L9" i="1"/>
  <c r="K21" i="1"/>
  <c r="L18" i="1"/>
  <c r="L15" i="1"/>
  <c r="L12" i="1"/>
  <c r="K12" i="1"/>
  <c r="G18" i="1"/>
  <c r="H21" i="1"/>
  <c r="F9" i="1"/>
  <c r="C12" i="1"/>
  <c r="H18" i="1"/>
  <c r="I21" i="1"/>
  <c r="G9" i="1"/>
  <c r="G15" i="1"/>
  <c r="I18" i="1"/>
  <c r="J21" i="1"/>
  <c r="H9" i="1"/>
  <c r="H15" i="1"/>
  <c r="J18" i="1"/>
  <c r="I9" i="1"/>
  <c r="G12" i="1"/>
  <c r="I15" i="1"/>
  <c r="K18" i="1"/>
  <c r="J9" i="1"/>
  <c r="H12" i="1"/>
  <c r="J15" i="1"/>
  <c r="C17" i="1"/>
  <c r="C8" i="1"/>
  <c r="R9" i="1" l="1"/>
  <c r="R15" i="1"/>
  <c r="S6" i="1"/>
  <c r="R21" i="1"/>
  <c r="R18" i="1"/>
  <c r="R12" i="1"/>
  <c r="C20" i="1"/>
  <c r="T6" i="1" l="1"/>
  <c r="S21" i="1"/>
  <c r="S18" i="1"/>
  <c r="S15" i="1"/>
  <c r="S12" i="1"/>
  <c r="S9" i="1"/>
  <c r="U6" i="1" l="1"/>
  <c r="T21" i="1"/>
  <c r="T18" i="1"/>
  <c r="T15" i="1"/>
  <c r="T12" i="1"/>
  <c r="T9" i="1"/>
  <c r="U21" i="1" l="1"/>
  <c r="U18" i="1"/>
  <c r="U15" i="1"/>
  <c r="U12" i="1"/>
  <c r="U9" i="1"/>
  <c r="V6" i="1"/>
  <c r="W6" i="1" l="1"/>
  <c r="V21" i="1"/>
  <c r="V18" i="1"/>
  <c r="V12" i="1"/>
  <c r="V9" i="1"/>
  <c r="V15" i="1"/>
  <c r="X6" i="1" l="1"/>
  <c r="W21" i="1"/>
  <c r="W18" i="1"/>
  <c r="W15" i="1"/>
  <c r="W12" i="1"/>
  <c r="W9" i="1"/>
  <c r="X21" i="1" l="1"/>
  <c r="X18" i="1"/>
  <c r="X15" i="1"/>
  <c r="X12" i="1"/>
  <c r="X9" i="1"/>
  <c r="Y6" i="1"/>
  <c r="Y21" i="1" s="1"/>
  <c r="Y15" i="1" l="1"/>
  <c r="Z6" i="1"/>
  <c r="Y18" i="1"/>
  <c r="Y12" i="1"/>
  <c r="Y9" i="1"/>
  <c r="Z18" i="1" l="1"/>
  <c r="Z21" i="1"/>
  <c r="Z12" i="1"/>
  <c r="Z9" i="1"/>
  <c r="AA6" i="1"/>
  <c r="Z15" i="1"/>
  <c r="AB6" i="1" l="1"/>
  <c r="AA21" i="1"/>
  <c r="AA18" i="1"/>
  <c r="AA15" i="1"/>
  <c r="AA12" i="1"/>
  <c r="AA9" i="1"/>
  <c r="AC6" i="1" l="1"/>
  <c r="AB21" i="1"/>
  <c r="AB18" i="1"/>
  <c r="AB15" i="1"/>
  <c r="AB12" i="1"/>
  <c r="AB9" i="1"/>
  <c r="AD6" i="1" l="1"/>
  <c r="AC21" i="1"/>
  <c r="AC18" i="1"/>
  <c r="AC15" i="1"/>
  <c r="AC12" i="1"/>
  <c r="AC9" i="1"/>
  <c r="AE6" i="1" l="1"/>
  <c r="AD21" i="1"/>
  <c r="AD18" i="1"/>
  <c r="AD15" i="1"/>
  <c r="AD12" i="1"/>
  <c r="AD9" i="1"/>
  <c r="AF6" i="1" l="1"/>
  <c r="AE21" i="1"/>
  <c r="AE18" i="1"/>
  <c r="AE15" i="1"/>
  <c r="AE12" i="1"/>
  <c r="AE9" i="1"/>
  <c r="AF21" i="1" l="1"/>
  <c r="AF18" i="1"/>
  <c r="AF15" i="1"/>
  <c r="AF12" i="1"/>
  <c r="AF9" i="1"/>
  <c r="AG6" i="1"/>
  <c r="AG21" i="1" l="1"/>
  <c r="AH6" i="1"/>
  <c r="AG18" i="1"/>
  <c r="AG15" i="1"/>
  <c r="AG12" i="1"/>
  <c r="AG9" i="1"/>
  <c r="AH12" i="1" l="1"/>
  <c r="AH15" i="1"/>
  <c r="AI6" i="1"/>
  <c r="AH21" i="1"/>
  <c r="AH18" i="1"/>
  <c r="AH9" i="1"/>
  <c r="AJ6" i="1" l="1"/>
  <c r="AI21" i="1"/>
  <c r="AI18" i="1"/>
  <c r="AI15" i="1"/>
  <c r="AI12" i="1"/>
  <c r="AI9" i="1"/>
  <c r="AK6" i="1" l="1"/>
  <c r="AJ21" i="1"/>
  <c r="AJ18" i="1"/>
  <c r="AJ15" i="1"/>
  <c r="AJ12" i="1"/>
  <c r="AJ9" i="1"/>
  <c r="AK21" i="1" l="1"/>
  <c r="AK18" i="1"/>
  <c r="AK15" i="1"/>
  <c r="AK12" i="1"/>
  <c r="AK9" i="1"/>
  <c r="AL6" i="1"/>
  <c r="AM6" i="1" l="1"/>
  <c r="AL21" i="1"/>
  <c r="AL18" i="1"/>
  <c r="AL15" i="1"/>
  <c r="AL12" i="1"/>
  <c r="AL9" i="1"/>
  <c r="AN6" i="1" l="1"/>
  <c r="AM21" i="1"/>
  <c r="AM18" i="1"/>
  <c r="AM15" i="1"/>
  <c r="AM12" i="1"/>
  <c r="AM9" i="1"/>
  <c r="AN21" i="1" l="1"/>
  <c r="AN18" i="1"/>
  <c r="AN15" i="1"/>
  <c r="AN12" i="1"/>
  <c r="AN9" i="1"/>
  <c r="AO6" i="1"/>
  <c r="AP6" i="1" l="1"/>
  <c r="AO21" i="1"/>
  <c r="AO18" i="1"/>
  <c r="AO9" i="1"/>
  <c r="AO15" i="1"/>
  <c r="AO12" i="1"/>
  <c r="AP9" i="1" l="1"/>
  <c r="AP21" i="1"/>
  <c r="AP18" i="1"/>
  <c r="AQ6" i="1"/>
  <c r="AP15" i="1"/>
  <c r="AP12" i="1"/>
  <c r="AR6" i="1" l="1"/>
  <c r="AQ21" i="1"/>
  <c r="AQ18" i="1"/>
  <c r="AQ15" i="1"/>
  <c r="AQ12" i="1"/>
  <c r="AQ9" i="1"/>
  <c r="AS6" i="1" l="1"/>
  <c r="AR21" i="1"/>
  <c r="AR18" i="1"/>
  <c r="AR15" i="1"/>
  <c r="AR12" i="1"/>
  <c r="AR9" i="1"/>
  <c r="AS21" i="1" l="1"/>
  <c r="AS18" i="1"/>
  <c r="AS15" i="1"/>
  <c r="AS12" i="1"/>
  <c r="AS9" i="1"/>
  <c r="AT6" i="1"/>
  <c r="AU6" i="1" l="1"/>
  <c r="AT21" i="1"/>
  <c r="AT18" i="1"/>
  <c r="AT15" i="1"/>
  <c r="AT12" i="1"/>
  <c r="AT9" i="1"/>
  <c r="AV6" i="1" l="1"/>
  <c r="AU21" i="1"/>
  <c r="AU18" i="1"/>
  <c r="AU15" i="1"/>
  <c r="AU12" i="1"/>
  <c r="AU9" i="1"/>
  <c r="AV21" i="1" l="1"/>
  <c r="AV18" i="1"/>
  <c r="AV15" i="1"/>
  <c r="AV12" i="1"/>
  <c r="AV9" i="1"/>
  <c r="AW6" i="1"/>
  <c r="AW15" i="1" l="1"/>
  <c r="AW12" i="1"/>
  <c r="AX6" i="1"/>
  <c r="AW9" i="1"/>
  <c r="AW21" i="1"/>
  <c r="AW18" i="1"/>
  <c r="AX18" i="1" l="1"/>
  <c r="AX15" i="1"/>
  <c r="AX12" i="1"/>
  <c r="AX9" i="1"/>
  <c r="AX21" i="1"/>
</calcChain>
</file>

<file path=xl/sharedStrings.xml><?xml version="1.0" encoding="utf-8"?>
<sst xmlns="http://schemas.openxmlformats.org/spreadsheetml/2006/main" count="16" uniqueCount="12">
  <si>
    <t>Number of channels</t>
  </si>
  <si>
    <t>Geophone positions</t>
  </si>
  <si>
    <t>Channel number</t>
  </si>
  <si>
    <t>Shot #1 location</t>
  </si>
  <si>
    <t>Shot #2 location</t>
  </si>
  <si>
    <t>Shot #3 location</t>
  </si>
  <si>
    <t>Shot #4 location</t>
  </si>
  <si>
    <t>Shot #5 location</t>
  </si>
  <si>
    <t xml:space="preserve">Depth of investgation </t>
  </si>
  <si>
    <t>Nominal geophone spacing</t>
  </si>
  <si>
    <t>12, 24, OR 48 CHANNELS</t>
  </si>
  <si>
    <r>
      <t xml:space="preserve">This spreadsheet takes as input just two parameters -- </t>
    </r>
    <r>
      <rPr>
        <sz val="11"/>
        <color rgb="FF00B0F0"/>
        <rFont val="Calibri"/>
        <family val="2"/>
        <scheme val="minor"/>
      </rPr>
      <t>Depth of Investigation</t>
    </r>
    <r>
      <rPr>
        <sz val="11"/>
        <color theme="1"/>
        <rFont val="Calibri"/>
        <family val="2"/>
        <scheme val="minor"/>
      </rPr>
      <t xml:space="preserve"> and </t>
    </r>
    <r>
      <rPr>
        <sz val="11"/>
        <color rgb="FF00B0F0"/>
        <rFont val="Calibri"/>
        <family val="2"/>
        <scheme val="minor"/>
      </rPr>
      <t>Number of Channels</t>
    </r>
    <r>
      <rPr>
        <sz val="11"/>
        <color theme="1"/>
        <rFont val="Calibri"/>
        <family val="2"/>
        <scheme val="minor"/>
      </rPr>
      <t>.  From this it calculates the recommended shot and geophone positions.   It is assumed that the offset shots are far enough out to result in refracted first arrivals on all geophones.  If they are not, they should be adjusted accordingly.  All calculated fields are protected.  To modify, you must unprotect this sheet.   The password is "katiebug".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</si>
</sst>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11"/>
      <color theme="0"/>
      <name val="Calibri"/>
      <family val="2"/>
      <scheme val="minor"/>
    </font>
    <font>
      <sz val="11"/>
      <color rgb="FF0070C0"/>
      <name val="Calibri"/>
      <family val="2"/>
      <scheme val="minor"/>
    </font>
    <font>
      <b/>
      <sz val="11"/>
      <color rgb="FFFF0000"/>
      <name val="Calibri"/>
      <family val="2"/>
      <scheme val="minor"/>
    </font>
    <font>
      <sz val="11"/>
      <name val="Calibri"/>
      <family val="2"/>
      <scheme val="minor"/>
    </font>
    <font>
      <sz val="11"/>
      <color rgb="FF00B0F0"/>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6">
    <xf numFmtId="0" fontId="0" fillId="0" borderId="0" xfId="0"/>
    <xf numFmtId="0" fontId="0" fillId="0" borderId="0" xfId="0" applyAlignment="1">
      <alignment horizontal="center"/>
    </xf>
    <xf numFmtId="1" fontId="0" fillId="0" borderId="0" xfId="0" applyNumberFormat="1" applyAlignment="1">
      <alignment horizontal="center"/>
    </xf>
    <xf numFmtId="0" fontId="2" fillId="0" borderId="0" xfId="0" applyFont="1" applyAlignment="1">
      <alignment horizontal="center"/>
    </xf>
    <xf numFmtId="0" fontId="0" fillId="0" borderId="1" xfId="0" applyBorder="1"/>
    <xf numFmtId="1" fontId="0" fillId="0" borderId="1" xfId="0" applyNumberFormat="1" applyBorder="1" applyAlignment="1">
      <alignment horizontal="center"/>
    </xf>
    <xf numFmtId="0" fontId="0" fillId="0" borderId="2" xfId="0" applyBorder="1"/>
    <xf numFmtId="0" fontId="1" fillId="0" borderId="3" xfId="0" applyFont="1" applyBorder="1" applyAlignment="1">
      <alignment horizontal="center"/>
    </xf>
    <xf numFmtId="1" fontId="0" fillId="0" borderId="3" xfId="0" applyNumberFormat="1" applyBorder="1" applyAlignment="1">
      <alignment horizontal="center"/>
    </xf>
    <xf numFmtId="0" fontId="0" fillId="0" borderId="3" xfId="0" applyBorder="1"/>
    <xf numFmtId="0" fontId="0" fillId="0" borderId="4" xfId="0" applyBorder="1"/>
    <xf numFmtId="0" fontId="0" fillId="0" borderId="5" xfId="0" applyBorder="1"/>
    <xf numFmtId="1" fontId="0" fillId="0" borderId="5" xfId="0" applyNumberFormat="1" applyBorder="1" applyAlignment="1">
      <alignment horizontal="center"/>
    </xf>
    <xf numFmtId="0" fontId="1" fillId="0" borderId="6" xfId="0" applyFont="1" applyBorder="1"/>
    <xf numFmtId="1" fontId="1" fillId="0" borderId="6" xfId="0" applyNumberFormat="1" applyFont="1" applyBorder="1" applyAlignment="1">
      <alignment horizontal="center"/>
    </xf>
    <xf numFmtId="0" fontId="0" fillId="0" borderId="7" xfId="0" applyBorder="1"/>
    <xf numFmtId="0" fontId="0" fillId="0" borderId="8" xfId="0" applyBorder="1"/>
    <xf numFmtId="1" fontId="0" fillId="0" borderId="8" xfId="0" applyNumberFormat="1" applyBorder="1" applyAlignment="1">
      <alignment horizontal="center"/>
    </xf>
    <xf numFmtId="0" fontId="1" fillId="0" borderId="5" xfId="0" applyFont="1" applyBorder="1"/>
    <xf numFmtId="1" fontId="0" fillId="0" borderId="5" xfId="0" applyNumberFormat="1" applyFont="1" applyBorder="1" applyAlignment="1">
      <alignment horizontal="center"/>
    </xf>
    <xf numFmtId="164" fontId="0" fillId="0" borderId="5" xfId="0" applyNumberFormat="1" applyBorder="1" applyAlignment="1">
      <alignment horizontal="center"/>
    </xf>
    <xf numFmtId="0" fontId="2" fillId="0" borderId="1" xfId="0" applyFont="1" applyBorder="1" applyAlignment="1" applyProtection="1">
      <alignment horizontal="center"/>
      <protection locked="0"/>
    </xf>
    <xf numFmtId="0" fontId="3" fillId="0" borderId="0" xfId="0" applyFont="1" applyAlignment="1">
      <alignment horizontal="left"/>
    </xf>
    <xf numFmtId="164" fontId="4" fillId="0" borderId="5" xfId="0" applyNumberFormat="1" applyFont="1" applyBorder="1" applyAlignment="1">
      <alignment horizontal="center"/>
    </xf>
    <xf numFmtId="0" fontId="0" fillId="0" borderId="0" xfId="0" applyAlignment="1">
      <alignment horizontal="left"/>
    </xf>
    <xf numFmtId="0" fontId="0" fillId="0" borderId="0" xfId="0" applyAlignment="1">
      <alignment horizontal="left" wrapText="1"/>
    </xf>
  </cellXfs>
  <cellStyles count="1">
    <cellStyle name="Normal" xfId="0" builtinId="0"/>
  </cellStyles>
  <dxfs count="6">
    <dxf>
      <font>
        <b val="0"/>
        <i val="0"/>
        <color auto="1"/>
      </font>
      <fill>
        <patternFill>
          <bgColor rgb="FFFFFF00"/>
        </patternFill>
      </fill>
    </dxf>
    <dxf>
      <font>
        <b val="0"/>
        <i val="0"/>
        <color auto="1"/>
      </font>
      <fill>
        <patternFill>
          <bgColor rgb="FFFFFF00"/>
        </patternFill>
      </fill>
    </dxf>
    <dxf>
      <font>
        <b val="0"/>
        <i val="0"/>
        <color auto="1"/>
      </font>
      <fill>
        <patternFill>
          <bgColor rgb="FFFFFF00"/>
        </patternFill>
      </fill>
    </dxf>
    <dxf>
      <font>
        <b/>
        <i val="0"/>
        <color rgb="FFC00000"/>
      </font>
    </dxf>
    <dxf>
      <font>
        <b val="0"/>
        <i val="0"/>
        <color auto="1"/>
      </font>
      <fill>
        <patternFill>
          <bgColor rgb="FFFFFF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4"/>
          <c:order val="0"/>
          <c:tx>
            <c:v>Phones #5</c:v>
          </c:tx>
          <c:spPr>
            <a:ln w="28575">
              <a:noFill/>
            </a:ln>
          </c:spPr>
          <c:marker>
            <c:symbol val="triangle"/>
            <c:size val="7"/>
            <c:spPr>
              <a:solidFill>
                <a:srgbClr val="00B050"/>
              </a:solidFill>
              <a:ln>
                <a:noFill/>
              </a:ln>
            </c:spPr>
          </c:marker>
          <c:xVal>
            <c:numRef>
              <c:f>Sheet1!$C$21:$AX$21</c:f>
              <c:numCache>
                <c:formatCode>0</c:formatCode>
                <c:ptCount val="48"/>
                <c:pt idx="0">
                  <c:v>0</c:v>
                </c:pt>
                <c:pt idx="1">
                  <c:v>4</c:v>
                </c:pt>
                <c:pt idx="2">
                  <c:v>8</c:v>
                </c:pt>
                <c:pt idx="3">
                  <c:v>12</c:v>
                </c:pt>
                <c:pt idx="4">
                  <c:v>16</c:v>
                </c:pt>
                <c:pt idx="5">
                  <c:v>20</c:v>
                </c:pt>
                <c:pt idx="6">
                  <c:v>24</c:v>
                </c:pt>
                <c:pt idx="7">
                  <c:v>28</c:v>
                </c:pt>
                <c:pt idx="8">
                  <c:v>32</c:v>
                </c:pt>
                <c:pt idx="9">
                  <c:v>36</c:v>
                </c:pt>
                <c:pt idx="10">
                  <c:v>40</c:v>
                </c:pt>
                <c:pt idx="11">
                  <c:v>44</c:v>
                </c:pt>
                <c:pt idx="12">
                  <c:v>48</c:v>
                </c:pt>
                <c:pt idx="13">
                  <c:v>52</c:v>
                </c:pt>
                <c:pt idx="14">
                  <c:v>56</c:v>
                </c:pt>
                <c:pt idx="15">
                  <c:v>60</c:v>
                </c:pt>
                <c:pt idx="16">
                  <c:v>64</c:v>
                </c:pt>
                <c:pt idx="17">
                  <c:v>68</c:v>
                </c:pt>
                <c:pt idx="18">
                  <c:v>72</c:v>
                </c:pt>
                <c:pt idx="19">
                  <c:v>76</c:v>
                </c:pt>
                <c:pt idx="20">
                  <c:v>80</c:v>
                </c:pt>
                <c:pt idx="21">
                  <c:v>84</c:v>
                </c:pt>
                <c:pt idx="22">
                  <c:v>88</c:v>
                </c:pt>
                <c:pt idx="23">
                  <c:v>92</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xVal>
          <c:yVal>
            <c:numRef>
              <c:f>Sheet1!$C$19:$AX$19</c:f>
              <c:numCache>
                <c:formatCode>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yVal>
          <c:smooth val="0"/>
          <c:extLst>
            <c:ext xmlns:c16="http://schemas.microsoft.com/office/drawing/2014/chart" uri="{C3380CC4-5D6E-409C-BE32-E72D297353CC}">
              <c16:uniqueId val="{00000000-D5EF-465C-9E53-1B4E6033DFC7}"/>
            </c:ext>
          </c:extLst>
        </c:ser>
        <c:ser>
          <c:idx val="3"/>
          <c:order val="1"/>
          <c:tx>
            <c:v>Phones #4</c:v>
          </c:tx>
          <c:spPr>
            <a:ln w="28575">
              <a:noFill/>
            </a:ln>
          </c:spPr>
          <c:marker>
            <c:symbol val="triangle"/>
            <c:size val="7"/>
            <c:spPr>
              <a:solidFill>
                <a:srgbClr val="00B050"/>
              </a:solidFill>
              <a:ln>
                <a:noFill/>
              </a:ln>
            </c:spPr>
          </c:marker>
          <c:xVal>
            <c:numRef>
              <c:f>Sheet1!$C$18:$AX$18</c:f>
              <c:numCache>
                <c:formatCode>0</c:formatCode>
                <c:ptCount val="48"/>
                <c:pt idx="0">
                  <c:v>0</c:v>
                </c:pt>
                <c:pt idx="1">
                  <c:v>4</c:v>
                </c:pt>
                <c:pt idx="2">
                  <c:v>8</c:v>
                </c:pt>
                <c:pt idx="3">
                  <c:v>12</c:v>
                </c:pt>
                <c:pt idx="4">
                  <c:v>16</c:v>
                </c:pt>
                <c:pt idx="5">
                  <c:v>20</c:v>
                </c:pt>
                <c:pt idx="6">
                  <c:v>24</c:v>
                </c:pt>
                <c:pt idx="7">
                  <c:v>28</c:v>
                </c:pt>
                <c:pt idx="8">
                  <c:v>32</c:v>
                </c:pt>
                <c:pt idx="9">
                  <c:v>36</c:v>
                </c:pt>
                <c:pt idx="10">
                  <c:v>40</c:v>
                </c:pt>
                <c:pt idx="11" formatCode="0.0">
                  <c:v>44</c:v>
                </c:pt>
                <c:pt idx="12">
                  <c:v>48</c:v>
                </c:pt>
                <c:pt idx="13">
                  <c:v>52</c:v>
                </c:pt>
                <c:pt idx="14">
                  <c:v>56</c:v>
                </c:pt>
                <c:pt idx="15">
                  <c:v>60</c:v>
                </c:pt>
                <c:pt idx="16">
                  <c:v>64</c:v>
                </c:pt>
                <c:pt idx="17">
                  <c:v>68</c:v>
                </c:pt>
                <c:pt idx="18">
                  <c:v>72</c:v>
                </c:pt>
                <c:pt idx="19">
                  <c:v>76</c:v>
                </c:pt>
                <c:pt idx="20">
                  <c:v>80</c:v>
                </c:pt>
                <c:pt idx="21">
                  <c:v>84</c:v>
                </c:pt>
                <c:pt idx="22">
                  <c:v>88</c:v>
                </c:pt>
                <c:pt idx="23" formatCode="0.0">
                  <c:v>90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formatCode="0.0">
                  <c:v>#N/A</c:v>
                </c:pt>
              </c:numCache>
            </c:numRef>
          </c:xVal>
          <c:yVal>
            <c:numRef>
              <c:f>Sheet1!$C$16:$AX$16</c:f>
              <c:numCache>
                <c:formatCode>0</c:formatCode>
                <c:ptCount val="4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yVal>
          <c:smooth val="0"/>
          <c:extLst>
            <c:ext xmlns:c16="http://schemas.microsoft.com/office/drawing/2014/chart" uri="{C3380CC4-5D6E-409C-BE32-E72D297353CC}">
              <c16:uniqueId val="{00000001-D5EF-465C-9E53-1B4E6033DFC7}"/>
            </c:ext>
          </c:extLst>
        </c:ser>
        <c:ser>
          <c:idx val="2"/>
          <c:order val="2"/>
          <c:tx>
            <c:v>Phones #3</c:v>
          </c:tx>
          <c:spPr>
            <a:ln w="28575">
              <a:noFill/>
            </a:ln>
          </c:spPr>
          <c:marker>
            <c:symbol val="triangle"/>
            <c:size val="7"/>
            <c:spPr>
              <a:solidFill>
                <a:srgbClr val="00B050"/>
              </a:solidFill>
              <a:ln>
                <a:noFill/>
              </a:ln>
            </c:spPr>
          </c:marker>
          <c:xVal>
            <c:numRef>
              <c:f>Sheet1!$C$15:$AX$15</c:f>
              <c:numCache>
                <c:formatCode>0</c:formatCode>
                <c:ptCount val="48"/>
                <c:pt idx="0">
                  <c:v>0</c:v>
                </c:pt>
                <c:pt idx="1">
                  <c:v>4</c:v>
                </c:pt>
                <c:pt idx="2">
                  <c:v>8</c:v>
                </c:pt>
                <c:pt idx="3">
                  <c:v>12</c:v>
                </c:pt>
                <c:pt idx="4">
                  <c:v>16</c:v>
                </c:pt>
                <c:pt idx="5">
                  <c:v>20</c:v>
                </c:pt>
                <c:pt idx="6">
                  <c:v>24</c:v>
                </c:pt>
                <c:pt idx="7">
                  <c:v>28</c:v>
                </c:pt>
                <c:pt idx="8">
                  <c:v>32</c:v>
                </c:pt>
                <c:pt idx="9">
                  <c:v>36</c:v>
                </c:pt>
                <c:pt idx="10">
                  <c:v>40</c:v>
                </c:pt>
                <c:pt idx="11">
                  <c:v>44</c:v>
                </c:pt>
                <c:pt idx="12">
                  <c:v>48</c:v>
                </c:pt>
                <c:pt idx="13">
                  <c:v>52</c:v>
                </c:pt>
                <c:pt idx="14">
                  <c:v>56</c:v>
                </c:pt>
                <c:pt idx="15">
                  <c:v>60</c:v>
                </c:pt>
                <c:pt idx="16">
                  <c:v>64</c:v>
                </c:pt>
                <c:pt idx="17">
                  <c:v>68</c:v>
                </c:pt>
                <c:pt idx="18">
                  <c:v>72</c:v>
                </c:pt>
                <c:pt idx="19">
                  <c:v>76</c:v>
                </c:pt>
                <c:pt idx="20">
                  <c:v>80</c:v>
                </c:pt>
                <c:pt idx="21">
                  <c:v>84</c:v>
                </c:pt>
                <c:pt idx="22">
                  <c:v>88</c:v>
                </c:pt>
                <c:pt idx="23">
                  <c:v>92</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xVal>
          <c:yVal>
            <c:numRef>
              <c:f>Sheet1!$C$13:$AX$13</c:f>
              <c:numCache>
                <c:formatCode>0</c:formatCode>
                <c:ptCount val="48"/>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yVal>
          <c:smooth val="0"/>
          <c:extLst>
            <c:ext xmlns:c16="http://schemas.microsoft.com/office/drawing/2014/chart" uri="{C3380CC4-5D6E-409C-BE32-E72D297353CC}">
              <c16:uniqueId val="{00000002-D5EF-465C-9E53-1B4E6033DFC7}"/>
            </c:ext>
          </c:extLst>
        </c:ser>
        <c:ser>
          <c:idx val="1"/>
          <c:order val="3"/>
          <c:tx>
            <c:v>Phones #2</c:v>
          </c:tx>
          <c:spPr>
            <a:ln w="28575">
              <a:noFill/>
            </a:ln>
          </c:spPr>
          <c:marker>
            <c:symbol val="triangle"/>
            <c:size val="7"/>
            <c:spPr>
              <a:solidFill>
                <a:srgbClr val="00B050"/>
              </a:solidFill>
              <a:ln>
                <a:noFill/>
              </a:ln>
            </c:spPr>
          </c:marker>
          <c:xVal>
            <c:numRef>
              <c:f>Sheet1!$C$12:$AX$12</c:f>
              <c:numCache>
                <c:formatCode>0</c:formatCode>
                <c:ptCount val="48"/>
                <c:pt idx="0" formatCode="0.0">
                  <c:v>2</c:v>
                </c:pt>
                <c:pt idx="1">
                  <c:v>4</c:v>
                </c:pt>
                <c:pt idx="2">
                  <c:v>8</c:v>
                </c:pt>
                <c:pt idx="3">
                  <c:v>12</c:v>
                </c:pt>
                <c:pt idx="4">
                  <c:v>16</c:v>
                </c:pt>
                <c:pt idx="5">
                  <c:v>20</c:v>
                </c:pt>
                <c:pt idx="6">
                  <c:v>24</c:v>
                </c:pt>
                <c:pt idx="7">
                  <c:v>28</c:v>
                </c:pt>
                <c:pt idx="8">
                  <c:v>32</c:v>
                </c:pt>
                <c:pt idx="9">
                  <c:v>36</c:v>
                </c:pt>
                <c:pt idx="10">
                  <c:v>40</c:v>
                </c:pt>
                <c:pt idx="11">
                  <c:v>44</c:v>
                </c:pt>
                <c:pt idx="12">
                  <c:v>48</c:v>
                </c:pt>
                <c:pt idx="13">
                  <c:v>52</c:v>
                </c:pt>
                <c:pt idx="14">
                  <c:v>56</c:v>
                </c:pt>
                <c:pt idx="15">
                  <c:v>60</c:v>
                </c:pt>
                <c:pt idx="16">
                  <c:v>64</c:v>
                </c:pt>
                <c:pt idx="17">
                  <c:v>68</c:v>
                </c:pt>
                <c:pt idx="18">
                  <c:v>72</c:v>
                </c:pt>
                <c:pt idx="19">
                  <c:v>76</c:v>
                </c:pt>
                <c:pt idx="20">
                  <c:v>80</c:v>
                </c:pt>
                <c:pt idx="21">
                  <c:v>84</c:v>
                </c:pt>
                <c:pt idx="22">
                  <c:v>88</c:v>
                </c:pt>
                <c:pt idx="23">
                  <c:v>92</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xVal>
          <c:yVal>
            <c:numRef>
              <c:f>Sheet1!$C$10:$AX$10</c:f>
              <c:numCache>
                <c:formatCode>0</c:formatCode>
                <c:ptCount val="4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yVal>
          <c:smooth val="0"/>
          <c:extLst>
            <c:ext xmlns:c16="http://schemas.microsoft.com/office/drawing/2014/chart" uri="{C3380CC4-5D6E-409C-BE32-E72D297353CC}">
              <c16:uniqueId val="{00000003-D5EF-465C-9E53-1B4E6033DFC7}"/>
            </c:ext>
          </c:extLst>
        </c:ser>
        <c:ser>
          <c:idx val="0"/>
          <c:order val="4"/>
          <c:tx>
            <c:v>Phones #1</c:v>
          </c:tx>
          <c:spPr>
            <a:ln w="28575">
              <a:noFill/>
            </a:ln>
          </c:spPr>
          <c:marker>
            <c:symbol val="triangle"/>
            <c:size val="7"/>
            <c:spPr>
              <a:solidFill>
                <a:srgbClr val="00B050"/>
              </a:solidFill>
              <a:ln>
                <a:noFill/>
              </a:ln>
            </c:spPr>
          </c:marker>
          <c:xVal>
            <c:numRef>
              <c:f>Sheet1!$C$9:$AX$9</c:f>
              <c:numCache>
                <c:formatCode>0</c:formatCode>
                <c:ptCount val="48"/>
                <c:pt idx="0">
                  <c:v>0</c:v>
                </c:pt>
                <c:pt idx="1">
                  <c:v>4</c:v>
                </c:pt>
                <c:pt idx="2">
                  <c:v>8</c:v>
                </c:pt>
                <c:pt idx="3">
                  <c:v>12</c:v>
                </c:pt>
                <c:pt idx="4">
                  <c:v>16</c:v>
                </c:pt>
                <c:pt idx="5">
                  <c:v>20</c:v>
                </c:pt>
                <c:pt idx="6">
                  <c:v>24</c:v>
                </c:pt>
                <c:pt idx="7">
                  <c:v>28</c:v>
                </c:pt>
                <c:pt idx="8">
                  <c:v>32</c:v>
                </c:pt>
                <c:pt idx="9">
                  <c:v>36</c:v>
                </c:pt>
                <c:pt idx="10">
                  <c:v>40</c:v>
                </c:pt>
                <c:pt idx="11">
                  <c:v>44</c:v>
                </c:pt>
                <c:pt idx="12">
                  <c:v>48</c:v>
                </c:pt>
                <c:pt idx="13">
                  <c:v>52</c:v>
                </c:pt>
                <c:pt idx="14">
                  <c:v>56</c:v>
                </c:pt>
                <c:pt idx="15">
                  <c:v>60</c:v>
                </c:pt>
                <c:pt idx="16">
                  <c:v>64</c:v>
                </c:pt>
                <c:pt idx="17">
                  <c:v>68</c:v>
                </c:pt>
                <c:pt idx="18">
                  <c:v>72</c:v>
                </c:pt>
                <c:pt idx="19">
                  <c:v>76</c:v>
                </c:pt>
                <c:pt idx="20">
                  <c:v>80</c:v>
                </c:pt>
                <c:pt idx="21">
                  <c:v>84</c:v>
                </c:pt>
                <c:pt idx="22">
                  <c:v>88</c:v>
                </c:pt>
                <c:pt idx="23">
                  <c:v>92</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xVal>
          <c:yVal>
            <c:numRef>
              <c:f>Sheet1!$C$7:$AX$7</c:f>
              <c:numCache>
                <c:formatCode>0</c:formatCode>
                <c:ptCount val="48"/>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yVal>
          <c:smooth val="0"/>
          <c:extLst>
            <c:ext xmlns:c16="http://schemas.microsoft.com/office/drawing/2014/chart" uri="{C3380CC4-5D6E-409C-BE32-E72D297353CC}">
              <c16:uniqueId val="{00000004-D5EF-465C-9E53-1B4E6033DFC7}"/>
            </c:ext>
          </c:extLst>
        </c:ser>
        <c:ser>
          <c:idx val="9"/>
          <c:order val="5"/>
          <c:tx>
            <c:v>Shot #5</c:v>
          </c:tx>
          <c:spPr>
            <a:ln w="28575">
              <a:noFill/>
            </a:ln>
          </c:spPr>
          <c:marker>
            <c:symbol val="star"/>
            <c:size val="7"/>
            <c:spPr>
              <a:ln w="22225">
                <a:solidFill>
                  <a:srgbClr val="0070C0"/>
                </a:solidFill>
              </a:ln>
            </c:spPr>
          </c:marker>
          <c:dLbls>
            <c:numFmt formatCode="#,##0.0" sourceLinked="0"/>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xVal>
            <c:numRef>
              <c:f>Sheet1!$C$20</c:f>
              <c:numCache>
                <c:formatCode>0</c:formatCode>
                <c:ptCount val="1"/>
                <c:pt idx="0">
                  <c:v>140</c:v>
                </c:pt>
              </c:numCache>
            </c:numRef>
          </c:xVal>
          <c:yVal>
            <c:numRef>
              <c:f>Sheet1!$B$20</c:f>
              <c:numCache>
                <c:formatCode>General</c:formatCode>
                <c:ptCount val="1"/>
                <c:pt idx="0">
                  <c:v>0</c:v>
                </c:pt>
              </c:numCache>
            </c:numRef>
          </c:yVal>
          <c:smooth val="0"/>
          <c:extLst>
            <c:ext xmlns:c16="http://schemas.microsoft.com/office/drawing/2014/chart" uri="{C3380CC4-5D6E-409C-BE32-E72D297353CC}">
              <c16:uniqueId val="{00000005-D5EF-465C-9E53-1B4E6033DFC7}"/>
            </c:ext>
          </c:extLst>
        </c:ser>
        <c:ser>
          <c:idx val="8"/>
          <c:order val="6"/>
          <c:tx>
            <c:v>Shot #4</c:v>
          </c:tx>
          <c:spPr>
            <a:ln w="28575">
              <a:noFill/>
            </a:ln>
          </c:spPr>
          <c:marker>
            <c:symbol val="star"/>
            <c:size val="7"/>
            <c:spPr>
              <a:ln w="22225">
                <a:solidFill>
                  <a:srgbClr val="0070C0"/>
                </a:solidFill>
              </a:ln>
            </c:spPr>
          </c:marker>
          <c:dLbls>
            <c:dLbl>
              <c:idx val="0"/>
              <c:numFmt formatCode="#,##0.0" sourceLinked="0"/>
              <c:spPr/>
              <c:txPr>
                <a:bodyPr/>
                <a:lstStyle/>
                <a:p>
                  <a:pPr>
                    <a:defRPr/>
                  </a:pPr>
                  <a:endParaRPr lang="en-US"/>
                </a:p>
              </c:txPr>
              <c:dLblPos val="t"/>
              <c:showLegendKey val="0"/>
              <c:showVal val="0"/>
              <c:showCatName val="1"/>
              <c:showSerName val="0"/>
              <c:showPercent val="0"/>
              <c:showBubbleSize val="0"/>
              <c:extLst>
                <c:ext xmlns:c16="http://schemas.microsoft.com/office/drawing/2014/chart" uri="{C3380CC4-5D6E-409C-BE32-E72D297353CC}">
                  <c16:uniqueId val="{00000006-D5EF-465C-9E53-1B4E6033DFC7}"/>
                </c:ext>
              </c:extLst>
            </c:dLbl>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Sheet1!$C$17</c:f>
              <c:numCache>
                <c:formatCode>0</c:formatCode>
                <c:ptCount val="1"/>
                <c:pt idx="0">
                  <c:v>92</c:v>
                </c:pt>
              </c:numCache>
            </c:numRef>
          </c:xVal>
          <c:yVal>
            <c:numRef>
              <c:f>Sheet1!$B$17</c:f>
              <c:numCache>
                <c:formatCode>General</c:formatCode>
                <c:ptCount val="1"/>
                <c:pt idx="0">
                  <c:v>1</c:v>
                </c:pt>
              </c:numCache>
            </c:numRef>
          </c:yVal>
          <c:smooth val="0"/>
          <c:extLst>
            <c:ext xmlns:c16="http://schemas.microsoft.com/office/drawing/2014/chart" uri="{C3380CC4-5D6E-409C-BE32-E72D297353CC}">
              <c16:uniqueId val="{00000007-D5EF-465C-9E53-1B4E6033DFC7}"/>
            </c:ext>
          </c:extLst>
        </c:ser>
        <c:ser>
          <c:idx val="7"/>
          <c:order val="7"/>
          <c:tx>
            <c:v>Shot #3</c:v>
          </c:tx>
          <c:spPr>
            <a:ln w="28575">
              <a:noFill/>
            </a:ln>
          </c:spPr>
          <c:marker>
            <c:symbol val="star"/>
            <c:size val="7"/>
            <c:spPr>
              <a:ln w="22225">
                <a:solidFill>
                  <a:srgbClr val="0070C0"/>
                </a:solidFill>
              </a:ln>
            </c:spPr>
          </c:marker>
          <c:dLbls>
            <c:dLbl>
              <c:idx val="0"/>
              <c:layout/>
              <c:dLblPos val="t"/>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5EF-465C-9E53-1B4E6033DFC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Sheet1!$C$14</c:f>
              <c:numCache>
                <c:formatCode>0</c:formatCode>
                <c:ptCount val="1"/>
                <c:pt idx="0">
                  <c:v>46</c:v>
                </c:pt>
              </c:numCache>
            </c:numRef>
          </c:xVal>
          <c:yVal>
            <c:numRef>
              <c:f>Sheet1!$B$14</c:f>
              <c:numCache>
                <c:formatCode>General</c:formatCode>
                <c:ptCount val="1"/>
                <c:pt idx="0">
                  <c:v>2</c:v>
                </c:pt>
              </c:numCache>
            </c:numRef>
          </c:yVal>
          <c:smooth val="0"/>
          <c:extLst>
            <c:ext xmlns:c16="http://schemas.microsoft.com/office/drawing/2014/chart" uri="{C3380CC4-5D6E-409C-BE32-E72D297353CC}">
              <c16:uniqueId val="{00000009-D5EF-465C-9E53-1B4E6033DFC7}"/>
            </c:ext>
          </c:extLst>
        </c:ser>
        <c:ser>
          <c:idx val="6"/>
          <c:order val="8"/>
          <c:tx>
            <c:v>Shot #2</c:v>
          </c:tx>
          <c:spPr>
            <a:ln w="28575">
              <a:noFill/>
            </a:ln>
          </c:spPr>
          <c:marker>
            <c:symbol val="star"/>
            <c:size val="7"/>
            <c:spPr>
              <a:noFill/>
              <a:ln w="22225">
                <a:solidFill>
                  <a:srgbClr val="0070C0"/>
                </a:solidFill>
              </a:ln>
            </c:spPr>
          </c:marker>
          <c:dLbls>
            <c:numFmt formatCode="#,##0.0" sourceLinked="0"/>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layout/>
                <c15:showLeaderLines val="0"/>
              </c:ext>
            </c:extLst>
          </c:dLbls>
          <c:xVal>
            <c:numRef>
              <c:f>Sheet1!$C$11</c:f>
              <c:numCache>
                <c:formatCode>0</c:formatCode>
                <c:ptCount val="1"/>
                <c:pt idx="0">
                  <c:v>0</c:v>
                </c:pt>
              </c:numCache>
            </c:numRef>
          </c:xVal>
          <c:yVal>
            <c:numRef>
              <c:f>Sheet1!$B$11</c:f>
              <c:numCache>
                <c:formatCode>General</c:formatCode>
                <c:ptCount val="1"/>
                <c:pt idx="0">
                  <c:v>3</c:v>
                </c:pt>
              </c:numCache>
            </c:numRef>
          </c:yVal>
          <c:smooth val="0"/>
          <c:extLst>
            <c:ext xmlns:c16="http://schemas.microsoft.com/office/drawing/2014/chart" uri="{C3380CC4-5D6E-409C-BE32-E72D297353CC}">
              <c16:uniqueId val="{0000000A-D5EF-465C-9E53-1B4E6033DFC7}"/>
            </c:ext>
          </c:extLst>
        </c:ser>
        <c:ser>
          <c:idx val="5"/>
          <c:order val="9"/>
          <c:tx>
            <c:v>Shot #1</c:v>
          </c:tx>
          <c:spPr>
            <a:ln w="79375">
              <a:solidFill>
                <a:schemeClr val="tx1"/>
              </a:solidFill>
            </a:ln>
          </c:spPr>
          <c:marker>
            <c:symbol val="star"/>
            <c:size val="7"/>
            <c:spPr>
              <a:noFill/>
              <a:ln w="22225">
                <a:solidFill>
                  <a:srgbClr val="0070C0"/>
                </a:solidFill>
              </a:ln>
            </c:spPr>
          </c:marker>
          <c:dLbls>
            <c:dLbl>
              <c:idx val="0"/>
              <c:numFmt formatCode="#,##0.0" sourceLinked="0"/>
              <c:spPr/>
              <c:txPr>
                <a:bodyPr/>
                <a:lstStyle/>
                <a:p>
                  <a:pPr>
                    <a:defRPr/>
                  </a:pPr>
                  <a:endParaRPr lang="en-US"/>
                </a:p>
              </c:txPr>
              <c:dLblPos val="t"/>
              <c:showLegendKey val="0"/>
              <c:showVal val="0"/>
              <c:showCatName val="1"/>
              <c:showSerName val="0"/>
              <c:showPercent val="0"/>
              <c:showBubbleSize val="0"/>
              <c:extLst>
                <c:ext xmlns:c16="http://schemas.microsoft.com/office/drawing/2014/chart" uri="{C3380CC4-5D6E-409C-BE32-E72D297353CC}">
                  <c16:uniqueId val="{0000000B-D5EF-465C-9E53-1B4E6033DFC7}"/>
                </c:ext>
              </c:extLst>
            </c:dLbl>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xVal>
            <c:numRef>
              <c:f>Sheet1!$C$8</c:f>
              <c:numCache>
                <c:formatCode>0</c:formatCode>
                <c:ptCount val="1"/>
                <c:pt idx="0">
                  <c:v>-48</c:v>
                </c:pt>
              </c:numCache>
            </c:numRef>
          </c:xVal>
          <c:yVal>
            <c:numRef>
              <c:f>Sheet1!$B$8</c:f>
              <c:numCache>
                <c:formatCode>General</c:formatCode>
                <c:ptCount val="1"/>
                <c:pt idx="0">
                  <c:v>4</c:v>
                </c:pt>
              </c:numCache>
            </c:numRef>
          </c:yVal>
          <c:smooth val="0"/>
          <c:extLst>
            <c:ext xmlns:c16="http://schemas.microsoft.com/office/drawing/2014/chart" uri="{C3380CC4-5D6E-409C-BE32-E72D297353CC}">
              <c16:uniqueId val="{0000000C-D5EF-465C-9E53-1B4E6033DFC7}"/>
            </c:ext>
          </c:extLst>
        </c:ser>
        <c:dLbls>
          <c:showLegendKey val="0"/>
          <c:showVal val="0"/>
          <c:showCatName val="0"/>
          <c:showSerName val="0"/>
          <c:showPercent val="0"/>
          <c:showBubbleSize val="0"/>
        </c:dLbls>
        <c:axId val="70718528"/>
        <c:axId val="70719104"/>
      </c:scatterChart>
      <c:valAx>
        <c:axId val="70718528"/>
        <c:scaling>
          <c:orientation val="minMax"/>
        </c:scaling>
        <c:delete val="0"/>
        <c:axPos val="b"/>
        <c:numFmt formatCode="0" sourceLinked="1"/>
        <c:majorTickMark val="out"/>
        <c:minorTickMark val="none"/>
        <c:tickLblPos val="nextTo"/>
        <c:crossAx val="70719104"/>
        <c:crossesAt val="-1"/>
        <c:crossBetween val="midCat"/>
      </c:valAx>
      <c:valAx>
        <c:axId val="70719104"/>
        <c:scaling>
          <c:orientation val="minMax"/>
          <c:min val="-2"/>
        </c:scaling>
        <c:delete val="1"/>
        <c:axPos val="l"/>
        <c:majorGridlines>
          <c:spPr>
            <a:ln>
              <a:noFill/>
            </a:ln>
          </c:spPr>
        </c:majorGridlines>
        <c:numFmt formatCode="0" sourceLinked="1"/>
        <c:majorTickMark val="out"/>
        <c:minorTickMark val="none"/>
        <c:tickLblPos val="nextTo"/>
        <c:crossAx val="70718528"/>
        <c:crosses val="autoZero"/>
        <c:crossBetween val="midCat"/>
      </c:valAx>
    </c:plotArea>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22</xdr:row>
      <xdr:rowOff>119061</xdr:rowOff>
    </xdr:from>
    <xdr:to>
      <xdr:col>28</xdr:col>
      <xdr:colOff>142875</xdr:colOff>
      <xdr:row>34</xdr:row>
      <xdr:rowOff>9525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21"/>
  <sheetViews>
    <sheetView tabSelected="1" zoomScaleNormal="100" workbookViewId="0">
      <selection activeCell="C2" sqref="C2"/>
    </sheetView>
  </sheetViews>
  <sheetFormatPr defaultRowHeight="15" x14ac:dyDescent="0.25"/>
  <cols>
    <col min="1" max="1" width="28.140625" customWidth="1"/>
    <col min="2" max="2" width="6" hidden="1" customWidth="1"/>
    <col min="3" max="3" width="6.140625" style="1" customWidth="1"/>
    <col min="4" max="6" width="6" style="1" customWidth="1"/>
    <col min="7" max="50" width="6.140625" style="1" customWidth="1"/>
    <col min="51" max="56" width="6" customWidth="1"/>
    <col min="57" max="74" width="5.140625" customWidth="1"/>
  </cols>
  <sheetData>
    <row r="1" spans="1:50" x14ac:dyDescent="0.25">
      <c r="A1" s="4" t="s">
        <v>8</v>
      </c>
      <c r="B1" s="4"/>
      <c r="C1" s="21">
        <v>20</v>
      </c>
      <c r="L1" s="25" t="s">
        <v>11</v>
      </c>
      <c r="M1" s="25"/>
      <c r="N1" s="25"/>
      <c r="O1" s="25"/>
      <c r="P1" s="25"/>
      <c r="Q1" s="25"/>
      <c r="R1" s="25"/>
      <c r="S1" s="25"/>
      <c r="T1" s="25"/>
      <c r="U1" s="25"/>
      <c r="V1" s="25"/>
      <c r="W1" s="25"/>
      <c r="X1" s="25"/>
      <c r="Y1" s="25"/>
      <c r="Z1" s="25"/>
      <c r="AA1" s="25"/>
      <c r="AB1" s="25"/>
      <c r="AC1" s="25"/>
      <c r="AD1" s="25"/>
      <c r="AE1" s="25"/>
    </row>
    <row r="2" spans="1:50" ht="15" customHeight="1" x14ac:dyDescent="0.25">
      <c r="A2" s="4" t="s">
        <v>0</v>
      </c>
      <c r="B2" s="4"/>
      <c r="C2" s="21">
        <v>24</v>
      </c>
      <c r="E2" s="24" t="s">
        <v>10</v>
      </c>
      <c r="I2" s="22" t="str">
        <f>IF(C2&gt;48,"MAX NUMBER OF CHANNELS = 48","")</f>
        <v/>
      </c>
      <c r="L2" s="25"/>
      <c r="M2" s="25"/>
      <c r="N2" s="25"/>
      <c r="O2" s="25"/>
      <c r="P2" s="25"/>
      <c r="Q2" s="25"/>
      <c r="R2" s="25"/>
      <c r="S2" s="25"/>
      <c r="T2" s="25"/>
      <c r="U2" s="25"/>
      <c r="V2" s="25"/>
      <c r="W2" s="25"/>
      <c r="X2" s="25"/>
      <c r="Y2" s="25"/>
      <c r="Z2" s="25"/>
      <c r="AA2" s="25"/>
      <c r="AB2" s="25"/>
      <c r="AC2" s="25"/>
      <c r="AD2" s="25"/>
      <c r="AE2" s="25"/>
    </row>
    <row r="3" spans="1:50" x14ac:dyDescent="0.25">
      <c r="C3" s="3"/>
      <c r="L3" s="25"/>
      <c r="M3" s="25"/>
      <c r="N3" s="25"/>
      <c r="O3" s="25"/>
      <c r="P3" s="25"/>
      <c r="Q3" s="25"/>
      <c r="R3" s="25"/>
      <c r="S3" s="25"/>
      <c r="T3" s="25"/>
      <c r="U3" s="25"/>
      <c r="V3" s="25"/>
      <c r="W3" s="25"/>
      <c r="X3" s="25"/>
      <c r="Y3" s="25"/>
      <c r="Z3" s="25"/>
      <c r="AA3" s="25"/>
      <c r="AB3" s="25"/>
      <c r="AC3" s="25"/>
      <c r="AD3" s="25"/>
      <c r="AE3" s="25"/>
    </row>
    <row r="4" spans="1:50" x14ac:dyDescent="0.25">
      <c r="A4" s="4" t="s">
        <v>9</v>
      </c>
      <c r="B4" s="4"/>
      <c r="C4" s="5">
        <f>ROUND((5*C1)/(C2-1),0)</f>
        <v>4</v>
      </c>
      <c r="L4" s="25"/>
      <c r="M4" s="25"/>
      <c r="N4" s="25"/>
      <c r="O4" s="25"/>
      <c r="P4" s="25"/>
      <c r="Q4" s="25"/>
      <c r="R4" s="25"/>
      <c r="S4" s="25"/>
      <c r="T4" s="25"/>
      <c r="U4" s="25"/>
      <c r="V4" s="25"/>
      <c r="W4" s="25"/>
      <c r="X4" s="25"/>
      <c r="Y4" s="25"/>
      <c r="Z4" s="25"/>
      <c r="AA4" s="25"/>
      <c r="AB4" s="25"/>
      <c r="AC4" s="25"/>
      <c r="AD4" s="25"/>
      <c r="AE4" s="25"/>
    </row>
    <row r="5" spans="1:50" ht="15.75" thickBot="1" x14ac:dyDescent="0.3">
      <c r="C5" s="2"/>
    </row>
    <row r="6" spans="1:50" s="16" customFormat="1" ht="15.75" thickBot="1" x14ac:dyDescent="0.3">
      <c r="A6" s="15" t="s">
        <v>2</v>
      </c>
      <c r="C6" s="17">
        <v>1</v>
      </c>
      <c r="D6" s="17">
        <v>2</v>
      </c>
      <c r="E6" s="17">
        <v>3</v>
      </c>
      <c r="F6" s="17">
        <v>4</v>
      </c>
      <c r="G6" s="17">
        <v>5</v>
      </c>
      <c r="H6" s="17">
        <v>6</v>
      </c>
      <c r="I6" s="17">
        <v>7</v>
      </c>
      <c r="J6" s="17">
        <v>8</v>
      </c>
      <c r="K6" s="17">
        <v>9</v>
      </c>
      <c r="L6" s="17">
        <v>10</v>
      </c>
      <c r="M6" s="17">
        <v>11</v>
      </c>
      <c r="N6" s="17">
        <v>12</v>
      </c>
      <c r="O6" s="17">
        <f t="shared" ref="O6:Z6" si="0">IF($C2&lt;13,NA(),N6+1)</f>
        <v>13</v>
      </c>
      <c r="P6" s="17">
        <f t="shared" si="0"/>
        <v>14</v>
      </c>
      <c r="Q6" s="17">
        <f t="shared" si="0"/>
        <v>15</v>
      </c>
      <c r="R6" s="17">
        <f t="shared" si="0"/>
        <v>16</v>
      </c>
      <c r="S6" s="17">
        <f t="shared" si="0"/>
        <v>17</v>
      </c>
      <c r="T6" s="17">
        <f t="shared" si="0"/>
        <v>18</v>
      </c>
      <c r="U6" s="17">
        <f t="shared" si="0"/>
        <v>19</v>
      </c>
      <c r="V6" s="17">
        <f t="shared" si="0"/>
        <v>20</v>
      </c>
      <c r="W6" s="17">
        <f t="shared" si="0"/>
        <v>21</v>
      </c>
      <c r="X6" s="17">
        <f t="shared" si="0"/>
        <v>22</v>
      </c>
      <c r="Y6" s="17">
        <f t="shared" si="0"/>
        <v>23</v>
      </c>
      <c r="Z6" s="17">
        <f t="shared" si="0"/>
        <v>24</v>
      </c>
      <c r="AA6" s="17" t="e">
        <f t="shared" ref="AA6:AX6" si="1">IF($C2&lt;25,NA(),Z6+1)</f>
        <v>#N/A</v>
      </c>
      <c r="AB6" s="17" t="e">
        <f t="shared" si="1"/>
        <v>#N/A</v>
      </c>
      <c r="AC6" s="17" t="e">
        <f t="shared" si="1"/>
        <v>#N/A</v>
      </c>
      <c r="AD6" s="17" t="e">
        <f t="shared" si="1"/>
        <v>#N/A</v>
      </c>
      <c r="AE6" s="17" t="e">
        <f t="shared" si="1"/>
        <v>#N/A</v>
      </c>
      <c r="AF6" s="17" t="e">
        <f t="shared" si="1"/>
        <v>#N/A</v>
      </c>
      <c r="AG6" s="17" t="e">
        <f t="shared" si="1"/>
        <v>#N/A</v>
      </c>
      <c r="AH6" s="17" t="e">
        <f t="shared" si="1"/>
        <v>#N/A</v>
      </c>
      <c r="AI6" s="17" t="e">
        <f t="shared" si="1"/>
        <v>#N/A</v>
      </c>
      <c r="AJ6" s="17" t="e">
        <f t="shared" si="1"/>
        <v>#N/A</v>
      </c>
      <c r="AK6" s="17" t="e">
        <f t="shared" si="1"/>
        <v>#N/A</v>
      </c>
      <c r="AL6" s="17" t="e">
        <f t="shared" si="1"/>
        <v>#N/A</v>
      </c>
      <c r="AM6" s="17" t="e">
        <f t="shared" si="1"/>
        <v>#N/A</v>
      </c>
      <c r="AN6" s="17" t="e">
        <f t="shared" si="1"/>
        <v>#N/A</v>
      </c>
      <c r="AO6" s="17" t="e">
        <f t="shared" si="1"/>
        <v>#N/A</v>
      </c>
      <c r="AP6" s="17" t="e">
        <f t="shared" si="1"/>
        <v>#N/A</v>
      </c>
      <c r="AQ6" s="17" t="e">
        <f t="shared" si="1"/>
        <v>#N/A</v>
      </c>
      <c r="AR6" s="17" t="e">
        <f t="shared" si="1"/>
        <v>#N/A</v>
      </c>
      <c r="AS6" s="17" t="e">
        <f t="shared" si="1"/>
        <v>#N/A</v>
      </c>
      <c r="AT6" s="17" t="e">
        <f t="shared" si="1"/>
        <v>#N/A</v>
      </c>
      <c r="AU6" s="17" t="e">
        <f t="shared" si="1"/>
        <v>#N/A</v>
      </c>
      <c r="AV6" s="17" t="e">
        <f t="shared" si="1"/>
        <v>#N/A</v>
      </c>
      <c r="AW6" s="17" t="e">
        <f t="shared" si="1"/>
        <v>#N/A</v>
      </c>
      <c r="AX6" s="17" t="e">
        <f t="shared" si="1"/>
        <v>#N/A</v>
      </c>
    </row>
    <row r="7" spans="1:50" s="13" customFormat="1" ht="15.75" thickBot="1" x14ac:dyDescent="0.3">
      <c r="C7" s="14">
        <v>4</v>
      </c>
      <c r="D7" s="14">
        <v>4</v>
      </c>
      <c r="E7" s="14">
        <v>4</v>
      </c>
      <c r="F7" s="14">
        <v>4</v>
      </c>
      <c r="G7" s="14">
        <v>4</v>
      </c>
      <c r="H7" s="14">
        <v>4</v>
      </c>
      <c r="I7" s="14">
        <v>4</v>
      </c>
      <c r="J7" s="14">
        <v>4</v>
      </c>
      <c r="K7" s="14">
        <v>4</v>
      </c>
      <c r="L7" s="14">
        <v>4</v>
      </c>
      <c r="M7" s="14">
        <v>4</v>
      </c>
      <c r="N7" s="14">
        <v>4</v>
      </c>
      <c r="O7" s="14">
        <f t="shared" ref="O7:Z7" si="2">IF($C$2&lt;13,NA(),4)</f>
        <v>4</v>
      </c>
      <c r="P7" s="14">
        <f t="shared" si="2"/>
        <v>4</v>
      </c>
      <c r="Q7" s="14">
        <f t="shared" si="2"/>
        <v>4</v>
      </c>
      <c r="R7" s="14">
        <f t="shared" si="2"/>
        <v>4</v>
      </c>
      <c r="S7" s="14">
        <f t="shared" si="2"/>
        <v>4</v>
      </c>
      <c r="T7" s="14">
        <f t="shared" si="2"/>
        <v>4</v>
      </c>
      <c r="U7" s="14">
        <f t="shared" si="2"/>
        <v>4</v>
      </c>
      <c r="V7" s="14">
        <f t="shared" si="2"/>
        <v>4</v>
      </c>
      <c r="W7" s="14">
        <f t="shared" si="2"/>
        <v>4</v>
      </c>
      <c r="X7" s="14">
        <f t="shared" si="2"/>
        <v>4</v>
      </c>
      <c r="Y7" s="14">
        <f t="shared" si="2"/>
        <v>4</v>
      </c>
      <c r="Z7" s="14">
        <f t="shared" si="2"/>
        <v>4</v>
      </c>
      <c r="AA7" s="14" t="e">
        <f t="shared" ref="AA7:AX7" si="3">IF($C$2&lt;25,NA(),4)</f>
        <v>#N/A</v>
      </c>
      <c r="AB7" s="14" t="e">
        <f t="shared" si="3"/>
        <v>#N/A</v>
      </c>
      <c r="AC7" s="14" t="e">
        <f t="shared" si="3"/>
        <v>#N/A</v>
      </c>
      <c r="AD7" s="14" t="e">
        <f t="shared" si="3"/>
        <v>#N/A</v>
      </c>
      <c r="AE7" s="14" t="e">
        <f t="shared" si="3"/>
        <v>#N/A</v>
      </c>
      <c r="AF7" s="14" t="e">
        <f t="shared" si="3"/>
        <v>#N/A</v>
      </c>
      <c r="AG7" s="14" t="e">
        <f t="shared" si="3"/>
        <v>#N/A</v>
      </c>
      <c r="AH7" s="14" t="e">
        <f t="shared" si="3"/>
        <v>#N/A</v>
      </c>
      <c r="AI7" s="14" t="e">
        <f t="shared" si="3"/>
        <v>#N/A</v>
      </c>
      <c r="AJ7" s="14" t="e">
        <f t="shared" si="3"/>
        <v>#N/A</v>
      </c>
      <c r="AK7" s="14" t="e">
        <f t="shared" si="3"/>
        <v>#N/A</v>
      </c>
      <c r="AL7" s="14" t="e">
        <f t="shared" si="3"/>
        <v>#N/A</v>
      </c>
      <c r="AM7" s="14" t="e">
        <f t="shared" si="3"/>
        <v>#N/A</v>
      </c>
      <c r="AN7" s="14" t="e">
        <f t="shared" si="3"/>
        <v>#N/A</v>
      </c>
      <c r="AO7" s="14" t="e">
        <f t="shared" si="3"/>
        <v>#N/A</v>
      </c>
      <c r="AP7" s="14" t="e">
        <f t="shared" si="3"/>
        <v>#N/A</v>
      </c>
      <c r="AQ7" s="14" t="e">
        <f t="shared" si="3"/>
        <v>#N/A</v>
      </c>
      <c r="AR7" s="14" t="e">
        <f t="shared" si="3"/>
        <v>#N/A</v>
      </c>
      <c r="AS7" s="14" t="e">
        <f t="shared" si="3"/>
        <v>#N/A</v>
      </c>
      <c r="AT7" s="14" t="e">
        <f t="shared" si="3"/>
        <v>#N/A</v>
      </c>
      <c r="AU7" s="14" t="e">
        <f t="shared" si="3"/>
        <v>#N/A</v>
      </c>
      <c r="AV7" s="14" t="e">
        <f t="shared" si="3"/>
        <v>#N/A</v>
      </c>
      <c r="AW7" s="14" t="e">
        <f t="shared" si="3"/>
        <v>#N/A</v>
      </c>
      <c r="AX7" s="14" t="e">
        <f t="shared" si="3"/>
        <v>#N/A</v>
      </c>
    </row>
    <row r="8" spans="1:50" s="9" customFormat="1" x14ac:dyDescent="0.25">
      <c r="A8" s="6" t="s">
        <v>3</v>
      </c>
      <c r="B8" s="7">
        <v>4</v>
      </c>
      <c r="C8" s="8">
        <f>-(C2/2)*C4</f>
        <v>-48</v>
      </c>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row>
    <row r="9" spans="1:50" s="11" customFormat="1" ht="15.75" thickBot="1" x14ac:dyDescent="0.3">
      <c r="A9" s="10" t="s">
        <v>1</v>
      </c>
      <c r="C9" s="12">
        <v>0</v>
      </c>
      <c r="D9" s="12">
        <f t="shared" ref="D9:N9" si="4">(D$6-1)*$C$4</f>
        <v>4</v>
      </c>
      <c r="E9" s="12">
        <f t="shared" si="4"/>
        <v>8</v>
      </c>
      <c r="F9" s="12">
        <f t="shared" si="4"/>
        <v>12</v>
      </c>
      <c r="G9" s="12">
        <f t="shared" si="4"/>
        <v>16</v>
      </c>
      <c r="H9" s="12">
        <f t="shared" si="4"/>
        <v>20</v>
      </c>
      <c r="I9" s="12">
        <f t="shared" si="4"/>
        <v>24</v>
      </c>
      <c r="J9" s="12">
        <f t="shared" si="4"/>
        <v>28</v>
      </c>
      <c r="K9" s="12">
        <f t="shared" si="4"/>
        <v>32</v>
      </c>
      <c r="L9" s="12">
        <f t="shared" si="4"/>
        <v>36</v>
      </c>
      <c r="M9" s="12">
        <f t="shared" si="4"/>
        <v>40</v>
      </c>
      <c r="N9" s="12">
        <f t="shared" si="4"/>
        <v>44</v>
      </c>
      <c r="O9" s="12">
        <f t="shared" ref="O9:Z9" si="5">IF($C$2&lt;13,NA(),(O$6-1)*$C$4)</f>
        <v>48</v>
      </c>
      <c r="P9" s="12">
        <f t="shared" si="5"/>
        <v>52</v>
      </c>
      <c r="Q9" s="12">
        <f t="shared" si="5"/>
        <v>56</v>
      </c>
      <c r="R9" s="12">
        <f t="shared" si="5"/>
        <v>60</v>
      </c>
      <c r="S9" s="12">
        <f t="shared" si="5"/>
        <v>64</v>
      </c>
      <c r="T9" s="12">
        <f t="shared" si="5"/>
        <v>68</v>
      </c>
      <c r="U9" s="12">
        <f t="shared" si="5"/>
        <v>72</v>
      </c>
      <c r="V9" s="12">
        <f t="shared" si="5"/>
        <v>76</v>
      </c>
      <c r="W9" s="12">
        <f t="shared" si="5"/>
        <v>80</v>
      </c>
      <c r="X9" s="12">
        <f t="shared" si="5"/>
        <v>84</v>
      </c>
      <c r="Y9" s="12">
        <f t="shared" si="5"/>
        <v>88</v>
      </c>
      <c r="Z9" s="12">
        <f t="shared" si="5"/>
        <v>92</v>
      </c>
      <c r="AA9" s="12" t="e">
        <f t="shared" ref="AA9:AX9" si="6">IF($C$2&lt;25,NA(),(AA$6-1)*$C$4)</f>
        <v>#N/A</v>
      </c>
      <c r="AB9" s="12" t="e">
        <f t="shared" si="6"/>
        <v>#N/A</v>
      </c>
      <c r="AC9" s="12" t="e">
        <f t="shared" si="6"/>
        <v>#N/A</v>
      </c>
      <c r="AD9" s="12" t="e">
        <f t="shared" si="6"/>
        <v>#N/A</v>
      </c>
      <c r="AE9" s="12" t="e">
        <f t="shared" si="6"/>
        <v>#N/A</v>
      </c>
      <c r="AF9" s="12" t="e">
        <f t="shared" si="6"/>
        <v>#N/A</v>
      </c>
      <c r="AG9" s="12" t="e">
        <f t="shared" si="6"/>
        <v>#N/A</v>
      </c>
      <c r="AH9" s="12" t="e">
        <f t="shared" si="6"/>
        <v>#N/A</v>
      </c>
      <c r="AI9" s="12" t="e">
        <f t="shared" si="6"/>
        <v>#N/A</v>
      </c>
      <c r="AJ9" s="12" t="e">
        <f t="shared" si="6"/>
        <v>#N/A</v>
      </c>
      <c r="AK9" s="12" t="e">
        <f t="shared" si="6"/>
        <v>#N/A</v>
      </c>
      <c r="AL9" s="12" t="e">
        <f t="shared" si="6"/>
        <v>#N/A</v>
      </c>
      <c r="AM9" s="12" t="e">
        <f t="shared" si="6"/>
        <v>#N/A</v>
      </c>
      <c r="AN9" s="12" t="e">
        <f t="shared" si="6"/>
        <v>#N/A</v>
      </c>
      <c r="AO9" s="12" t="e">
        <f t="shared" si="6"/>
        <v>#N/A</v>
      </c>
      <c r="AP9" s="12" t="e">
        <f t="shared" si="6"/>
        <v>#N/A</v>
      </c>
      <c r="AQ9" s="12" t="e">
        <f t="shared" si="6"/>
        <v>#N/A</v>
      </c>
      <c r="AR9" s="12" t="e">
        <f t="shared" si="6"/>
        <v>#N/A</v>
      </c>
      <c r="AS9" s="12" t="e">
        <f t="shared" si="6"/>
        <v>#N/A</v>
      </c>
      <c r="AT9" s="12" t="e">
        <f t="shared" si="6"/>
        <v>#N/A</v>
      </c>
      <c r="AU9" s="12" t="e">
        <f t="shared" si="6"/>
        <v>#N/A</v>
      </c>
      <c r="AV9" s="12" t="e">
        <f t="shared" si="6"/>
        <v>#N/A</v>
      </c>
      <c r="AW9" s="12" t="e">
        <f t="shared" si="6"/>
        <v>#N/A</v>
      </c>
      <c r="AX9" s="12" t="e">
        <f t="shared" si="6"/>
        <v>#N/A</v>
      </c>
    </row>
    <row r="10" spans="1:50" s="13" customFormat="1" ht="15.75" thickBot="1" x14ac:dyDescent="0.3">
      <c r="C10" s="14">
        <v>3</v>
      </c>
      <c r="D10" s="14">
        <v>3</v>
      </c>
      <c r="E10" s="14">
        <v>3</v>
      </c>
      <c r="F10" s="14">
        <v>3</v>
      </c>
      <c r="G10" s="14">
        <v>3</v>
      </c>
      <c r="H10" s="14">
        <v>3</v>
      </c>
      <c r="I10" s="14">
        <v>3</v>
      </c>
      <c r="J10" s="14">
        <v>3</v>
      </c>
      <c r="K10" s="14">
        <v>3</v>
      </c>
      <c r="L10" s="14">
        <v>3</v>
      </c>
      <c r="M10" s="14">
        <v>3</v>
      </c>
      <c r="N10" s="14">
        <v>3</v>
      </c>
      <c r="O10" s="14">
        <f t="shared" ref="O10:Z10" si="7">IF($C$2&lt;13,NA(),3)</f>
        <v>3</v>
      </c>
      <c r="P10" s="14">
        <f t="shared" si="7"/>
        <v>3</v>
      </c>
      <c r="Q10" s="14">
        <f t="shared" si="7"/>
        <v>3</v>
      </c>
      <c r="R10" s="14">
        <f t="shared" si="7"/>
        <v>3</v>
      </c>
      <c r="S10" s="14">
        <f t="shared" si="7"/>
        <v>3</v>
      </c>
      <c r="T10" s="14">
        <f t="shared" si="7"/>
        <v>3</v>
      </c>
      <c r="U10" s="14">
        <f t="shared" si="7"/>
        <v>3</v>
      </c>
      <c r="V10" s="14">
        <f t="shared" si="7"/>
        <v>3</v>
      </c>
      <c r="W10" s="14">
        <f t="shared" si="7"/>
        <v>3</v>
      </c>
      <c r="X10" s="14">
        <f t="shared" si="7"/>
        <v>3</v>
      </c>
      <c r="Y10" s="14">
        <f t="shared" si="7"/>
        <v>3</v>
      </c>
      <c r="Z10" s="14">
        <f t="shared" si="7"/>
        <v>3</v>
      </c>
      <c r="AA10" s="14" t="e">
        <f t="shared" ref="AA10:AX10" si="8">IF($C$2&lt;25,NA(),3)</f>
        <v>#N/A</v>
      </c>
      <c r="AB10" s="14" t="e">
        <f t="shared" si="8"/>
        <v>#N/A</v>
      </c>
      <c r="AC10" s="14" t="e">
        <f t="shared" si="8"/>
        <v>#N/A</v>
      </c>
      <c r="AD10" s="14" t="e">
        <f t="shared" si="8"/>
        <v>#N/A</v>
      </c>
      <c r="AE10" s="14" t="e">
        <f t="shared" si="8"/>
        <v>#N/A</v>
      </c>
      <c r="AF10" s="14" t="e">
        <f t="shared" si="8"/>
        <v>#N/A</v>
      </c>
      <c r="AG10" s="14" t="e">
        <f t="shared" si="8"/>
        <v>#N/A</v>
      </c>
      <c r="AH10" s="14" t="e">
        <f t="shared" si="8"/>
        <v>#N/A</v>
      </c>
      <c r="AI10" s="14" t="e">
        <f t="shared" si="8"/>
        <v>#N/A</v>
      </c>
      <c r="AJ10" s="14" t="e">
        <f t="shared" si="8"/>
        <v>#N/A</v>
      </c>
      <c r="AK10" s="14" t="e">
        <f t="shared" si="8"/>
        <v>#N/A</v>
      </c>
      <c r="AL10" s="14" t="e">
        <f t="shared" si="8"/>
        <v>#N/A</v>
      </c>
      <c r="AM10" s="14" t="e">
        <f t="shared" si="8"/>
        <v>#N/A</v>
      </c>
      <c r="AN10" s="14" t="e">
        <f t="shared" si="8"/>
        <v>#N/A</v>
      </c>
      <c r="AO10" s="14" t="e">
        <f t="shared" si="8"/>
        <v>#N/A</v>
      </c>
      <c r="AP10" s="14" t="e">
        <f t="shared" si="8"/>
        <v>#N/A</v>
      </c>
      <c r="AQ10" s="14" t="e">
        <f t="shared" si="8"/>
        <v>#N/A</v>
      </c>
      <c r="AR10" s="14" t="e">
        <f t="shared" si="8"/>
        <v>#N/A</v>
      </c>
      <c r="AS10" s="14" t="e">
        <f t="shared" si="8"/>
        <v>#N/A</v>
      </c>
      <c r="AT10" s="14" t="e">
        <f t="shared" si="8"/>
        <v>#N/A</v>
      </c>
      <c r="AU10" s="14" t="e">
        <f t="shared" si="8"/>
        <v>#N/A</v>
      </c>
      <c r="AV10" s="14" t="e">
        <f t="shared" si="8"/>
        <v>#N/A</v>
      </c>
      <c r="AW10" s="14" t="e">
        <f t="shared" si="8"/>
        <v>#N/A</v>
      </c>
      <c r="AX10" s="14" t="e">
        <f t="shared" si="8"/>
        <v>#N/A</v>
      </c>
    </row>
    <row r="11" spans="1:50" s="9" customFormat="1" x14ac:dyDescent="0.25">
      <c r="A11" s="6" t="s">
        <v>4</v>
      </c>
      <c r="B11" s="7">
        <v>3</v>
      </c>
      <c r="C11" s="8">
        <v>0</v>
      </c>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row>
    <row r="12" spans="1:50" s="11" customFormat="1" ht="15.75" thickBot="1" x14ac:dyDescent="0.3">
      <c r="A12" s="10" t="s">
        <v>1</v>
      </c>
      <c r="B12" s="18"/>
      <c r="C12" s="23">
        <f>C4/2</f>
        <v>2</v>
      </c>
      <c r="D12" s="12">
        <f t="shared" ref="D12:N12" si="9">(D$6-1)*$C$4</f>
        <v>4</v>
      </c>
      <c r="E12" s="12">
        <f t="shared" si="9"/>
        <v>8</v>
      </c>
      <c r="F12" s="12">
        <f t="shared" si="9"/>
        <v>12</v>
      </c>
      <c r="G12" s="12">
        <f t="shared" si="9"/>
        <v>16</v>
      </c>
      <c r="H12" s="12">
        <f t="shared" si="9"/>
        <v>20</v>
      </c>
      <c r="I12" s="12">
        <f t="shared" si="9"/>
        <v>24</v>
      </c>
      <c r="J12" s="12">
        <f t="shared" si="9"/>
        <v>28</v>
      </c>
      <c r="K12" s="12">
        <f t="shared" si="9"/>
        <v>32</v>
      </c>
      <c r="L12" s="12">
        <f t="shared" si="9"/>
        <v>36</v>
      </c>
      <c r="M12" s="12">
        <f t="shared" si="9"/>
        <v>40</v>
      </c>
      <c r="N12" s="12">
        <f t="shared" si="9"/>
        <v>44</v>
      </c>
      <c r="O12" s="12">
        <f t="shared" ref="O12:Z12" si="10">IF($C$2&lt;13,NA(),(O$6-1)*$C$4)</f>
        <v>48</v>
      </c>
      <c r="P12" s="12">
        <f t="shared" si="10"/>
        <v>52</v>
      </c>
      <c r="Q12" s="12">
        <f t="shared" si="10"/>
        <v>56</v>
      </c>
      <c r="R12" s="12">
        <f t="shared" si="10"/>
        <v>60</v>
      </c>
      <c r="S12" s="12">
        <f t="shared" si="10"/>
        <v>64</v>
      </c>
      <c r="T12" s="12">
        <f t="shared" si="10"/>
        <v>68</v>
      </c>
      <c r="U12" s="12">
        <f t="shared" si="10"/>
        <v>72</v>
      </c>
      <c r="V12" s="12">
        <f t="shared" si="10"/>
        <v>76</v>
      </c>
      <c r="W12" s="12">
        <f t="shared" si="10"/>
        <v>80</v>
      </c>
      <c r="X12" s="12">
        <f t="shared" si="10"/>
        <v>84</v>
      </c>
      <c r="Y12" s="12">
        <f t="shared" si="10"/>
        <v>88</v>
      </c>
      <c r="Z12" s="12">
        <f t="shared" si="10"/>
        <v>92</v>
      </c>
      <c r="AA12" s="12" t="e">
        <f t="shared" ref="AA12:AX12" si="11">IF($C$2&lt;25,NA(),(AA$6-1)*$C$4)</f>
        <v>#N/A</v>
      </c>
      <c r="AB12" s="12" t="e">
        <f t="shared" si="11"/>
        <v>#N/A</v>
      </c>
      <c r="AC12" s="12" t="e">
        <f t="shared" si="11"/>
        <v>#N/A</v>
      </c>
      <c r="AD12" s="12" t="e">
        <f t="shared" si="11"/>
        <v>#N/A</v>
      </c>
      <c r="AE12" s="12" t="e">
        <f t="shared" si="11"/>
        <v>#N/A</v>
      </c>
      <c r="AF12" s="12" t="e">
        <f t="shared" si="11"/>
        <v>#N/A</v>
      </c>
      <c r="AG12" s="12" t="e">
        <f t="shared" si="11"/>
        <v>#N/A</v>
      </c>
      <c r="AH12" s="12" t="e">
        <f t="shared" si="11"/>
        <v>#N/A</v>
      </c>
      <c r="AI12" s="12" t="e">
        <f t="shared" si="11"/>
        <v>#N/A</v>
      </c>
      <c r="AJ12" s="12" t="e">
        <f t="shared" si="11"/>
        <v>#N/A</v>
      </c>
      <c r="AK12" s="12" t="e">
        <f t="shared" si="11"/>
        <v>#N/A</v>
      </c>
      <c r="AL12" s="12" t="e">
        <f t="shared" si="11"/>
        <v>#N/A</v>
      </c>
      <c r="AM12" s="12" t="e">
        <f t="shared" si="11"/>
        <v>#N/A</v>
      </c>
      <c r="AN12" s="12" t="e">
        <f t="shared" si="11"/>
        <v>#N/A</v>
      </c>
      <c r="AO12" s="12" t="e">
        <f t="shared" si="11"/>
        <v>#N/A</v>
      </c>
      <c r="AP12" s="12" t="e">
        <f t="shared" si="11"/>
        <v>#N/A</v>
      </c>
      <c r="AQ12" s="12" t="e">
        <f t="shared" si="11"/>
        <v>#N/A</v>
      </c>
      <c r="AR12" s="12" t="e">
        <f t="shared" si="11"/>
        <v>#N/A</v>
      </c>
      <c r="AS12" s="12" t="e">
        <f t="shared" si="11"/>
        <v>#N/A</v>
      </c>
      <c r="AT12" s="12" t="e">
        <f t="shared" si="11"/>
        <v>#N/A</v>
      </c>
      <c r="AU12" s="12" t="e">
        <f t="shared" si="11"/>
        <v>#N/A</v>
      </c>
      <c r="AV12" s="12" t="e">
        <f t="shared" si="11"/>
        <v>#N/A</v>
      </c>
      <c r="AW12" s="12" t="e">
        <f t="shared" si="11"/>
        <v>#N/A</v>
      </c>
      <c r="AX12" s="12" t="e">
        <f t="shared" si="11"/>
        <v>#N/A</v>
      </c>
    </row>
    <row r="13" spans="1:50" s="13" customFormat="1" ht="15.75" thickBot="1" x14ac:dyDescent="0.3">
      <c r="C13" s="14">
        <v>2</v>
      </c>
      <c r="D13" s="14">
        <v>2</v>
      </c>
      <c r="E13" s="14">
        <v>2</v>
      </c>
      <c r="F13" s="14">
        <v>2</v>
      </c>
      <c r="G13" s="14">
        <v>2</v>
      </c>
      <c r="H13" s="14">
        <v>2</v>
      </c>
      <c r="I13" s="14">
        <v>2</v>
      </c>
      <c r="J13" s="14">
        <v>2</v>
      </c>
      <c r="K13" s="14">
        <v>2</v>
      </c>
      <c r="L13" s="14">
        <v>2</v>
      </c>
      <c r="M13" s="14">
        <v>2</v>
      </c>
      <c r="N13" s="14">
        <v>2</v>
      </c>
      <c r="O13" s="14">
        <f t="shared" ref="O13:Z13" si="12">IF($C$2&lt;13,NA(),2)</f>
        <v>2</v>
      </c>
      <c r="P13" s="14">
        <f t="shared" si="12"/>
        <v>2</v>
      </c>
      <c r="Q13" s="14">
        <f t="shared" si="12"/>
        <v>2</v>
      </c>
      <c r="R13" s="14">
        <f t="shared" si="12"/>
        <v>2</v>
      </c>
      <c r="S13" s="14">
        <f t="shared" si="12"/>
        <v>2</v>
      </c>
      <c r="T13" s="14">
        <f t="shared" si="12"/>
        <v>2</v>
      </c>
      <c r="U13" s="14">
        <f t="shared" si="12"/>
        <v>2</v>
      </c>
      <c r="V13" s="14">
        <f t="shared" si="12"/>
        <v>2</v>
      </c>
      <c r="W13" s="14">
        <f t="shared" si="12"/>
        <v>2</v>
      </c>
      <c r="X13" s="14">
        <f t="shared" si="12"/>
        <v>2</v>
      </c>
      <c r="Y13" s="14">
        <f t="shared" si="12"/>
        <v>2</v>
      </c>
      <c r="Z13" s="14">
        <f t="shared" si="12"/>
        <v>2</v>
      </c>
      <c r="AA13" s="14" t="e">
        <f t="shared" ref="AA13:AX13" si="13">IF($C$2&lt;25,NA(),2)</f>
        <v>#N/A</v>
      </c>
      <c r="AB13" s="14" t="e">
        <f t="shared" si="13"/>
        <v>#N/A</v>
      </c>
      <c r="AC13" s="14" t="e">
        <f t="shared" si="13"/>
        <v>#N/A</v>
      </c>
      <c r="AD13" s="14" t="e">
        <f t="shared" si="13"/>
        <v>#N/A</v>
      </c>
      <c r="AE13" s="14" t="e">
        <f t="shared" si="13"/>
        <v>#N/A</v>
      </c>
      <c r="AF13" s="14" t="e">
        <f t="shared" si="13"/>
        <v>#N/A</v>
      </c>
      <c r="AG13" s="14" t="e">
        <f t="shared" si="13"/>
        <v>#N/A</v>
      </c>
      <c r="AH13" s="14" t="e">
        <f t="shared" si="13"/>
        <v>#N/A</v>
      </c>
      <c r="AI13" s="14" t="e">
        <f t="shared" si="13"/>
        <v>#N/A</v>
      </c>
      <c r="AJ13" s="14" t="e">
        <f t="shared" si="13"/>
        <v>#N/A</v>
      </c>
      <c r="AK13" s="14" t="e">
        <f t="shared" si="13"/>
        <v>#N/A</v>
      </c>
      <c r="AL13" s="14" t="e">
        <f t="shared" si="13"/>
        <v>#N/A</v>
      </c>
      <c r="AM13" s="14" t="e">
        <f t="shared" si="13"/>
        <v>#N/A</v>
      </c>
      <c r="AN13" s="14" t="e">
        <f t="shared" si="13"/>
        <v>#N/A</v>
      </c>
      <c r="AO13" s="14" t="e">
        <f t="shared" si="13"/>
        <v>#N/A</v>
      </c>
      <c r="AP13" s="14" t="e">
        <f t="shared" si="13"/>
        <v>#N/A</v>
      </c>
      <c r="AQ13" s="14" t="e">
        <f t="shared" si="13"/>
        <v>#N/A</v>
      </c>
      <c r="AR13" s="14" t="e">
        <f t="shared" si="13"/>
        <v>#N/A</v>
      </c>
      <c r="AS13" s="14" t="e">
        <f t="shared" si="13"/>
        <v>#N/A</v>
      </c>
      <c r="AT13" s="14" t="e">
        <f t="shared" si="13"/>
        <v>#N/A</v>
      </c>
      <c r="AU13" s="14" t="e">
        <f t="shared" si="13"/>
        <v>#N/A</v>
      </c>
      <c r="AV13" s="14" t="e">
        <f t="shared" si="13"/>
        <v>#N/A</v>
      </c>
      <c r="AW13" s="14" t="e">
        <f t="shared" si="13"/>
        <v>#N/A</v>
      </c>
      <c r="AX13" s="14" t="e">
        <f t="shared" si="13"/>
        <v>#N/A</v>
      </c>
    </row>
    <row r="14" spans="1:50" s="9" customFormat="1" x14ac:dyDescent="0.25">
      <c r="A14" s="6" t="s">
        <v>5</v>
      </c>
      <c r="B14" s="7">
        <v>2</v>
      </c>
      <c r="C14" s="8">
        <f>((C2/2)*C4)-(C4/2)</f>
        <v>46</v>
      </c>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0" s="11" customFormat="1" ht="15.75" thickBot="1" x14ac:dyDescent="0.3">
      <c r="A15" s="10" t="s">
        <v>1</v>
      </c>
      <c r="B15" s="18"/>
      <c r="C15" s="12">
        <v>0</v>
      </c>
      <c r="D15" s="12">
        <f t="shared" ref="D15:N15" si="14">(D$6-1)*$C$4</f>
        <v>4</v>
      </c>
      <c r="E15" s="12">
        <f t="shared" si="14"/>
        <v>8</v>
      </c>
      <c r="F15" s="12">
        <f t="shared" si="14"/>
        <v>12</v>
      </c>
      <c r="G15" s="12">
        <f t="shared" si="14"/>
        <v>16</v>
      </c>
      <c r="H15" s="12">
        <f t="shared" si="14"/>
        <v>20</v>
      </c>
      <c r="I15" s="12">
        <f t="shared" si="14"/>
        <v>24</v>
      </c>
      <c r="J15" s="12">
        <f t="shared" si="14"/>
        <v>28</v>
      </c>
      <c r="K15" s="12">
        <f t="shared" si="14"/>
        <v>32</v>
      </c>
      <c r="L15" s="12">
        <f t="shared" si="14"/>
        <v>36</v>
      </c>
      <c r="M15" s="12">
        <f t="shared" si="14"/>
        <v>40</v>
      </c>
      <c r="N15" s="12">
        <f t="shared" si="14"/>
        <v>44</v>
      </c>
      <c r="O15" s="12">
        <f t="shared" ref="O15:Z15" si="15">IF($C$2&lt;13,NA(),(O$6-1)*$C$4)</f>
        <v>48</v>
      </c>
      <c r="P15" s="12">
        <f t="shared" si="15"/>
        <v>52</v>
      </c>
      <c r="Q15" s="12">
        <f t="shared" si="15"/>
        <v>56</v>
      </c>
      <c r="R15" s="12">
        <f t="shared" si="15"/>
        <v>60</v>
      </c>
      <c r="S15" s="12">
        <f t="shared" si="15"/>
        <v>64</v>
      </c>
      <c r="T15" s="12">
        <f t="shared" si="15"/>
        <v>68</v>
      </c>
      <c r="U15" s="12">
        <f t="shared" si="15"/>
        <v>72</v>
      </c>
      <c r="V15" s="12">
        <f t="shared" si="15"/>
        <v>76</v>
      </c>
      <c r="W15" s="12">
        <f t="shared" si="15"/>
        <v>80</v>
      </c>
      <c r="X15" s="12">
        <f t="shared" si="15"/>
        <v>84</v>
      </c>
      <c r="Y15" s="12">
        <f t="shared" si="15"/>
        <v>88</v>
      </c>
      <c r="Z15" s="12">
        <f t="shared" si="15"/>
        <v>92</v>
      </c>
      <c r="AA15" s="12" t="e">
        <f t="shared" ref="AA15:AX15" si="16">IF($C$2&lt;25,NA(),(AA$6-1)*$C$4)</f>
        <v>#N/A</v>
      </c>
      <c r="AB15" s="12" t="e">
        <f t="shared" si="16"/>
        <v>#N/A</v>
      </c>
      <c r="AC15" s="12" t="e">
        <f t="shared" si="16"/>
        <v>#N/A</v>
      </c>
      <c r="AD15" s="12" t="e">
        <f t="shared" si="16"/>
        <v>#N/A</v>
      </c>
      <c r="AE15" s="12" t="e">
        <f t="shared" si="16"/>
        <v>#N/A</v>
      </c>
      <c r="AF15" s="12" t="e">
        <f t="shared" si="16"/>
        <v>#N/A</v>
      </c>
      <c r="AG15" s="12" t="e">
        <f t="shared" si="16"/>
        <v>#N/A</v>
      </c>
      <c r="AH15" s="12" t="e">
        <f t="shared" si="16"/>
        <v>#N/A</v>
      </c>
      <c r="AI15" s="12" t="e">
        <f t="shared" si="16"/>
        <v>#N/A</v>
      </c>
      <c r="AJ15" s="12" t="e">
        <f t="shared" si="16"/>
        <v>#N/A</v>
      </c>
      <c r="AK15" s="12" t="e">
        <f t="shared" si="16"/>
        <v>#N/A</v>
      </c>
      <c r="AL15" s="12" t="e">
        <f t="shared" si="16"/>
        <v>#N/A</v>
      </c>
      <c r="AM15" s="12" t="e">
        <f t="shared" si="16"/>
        <v>#N/A</v>
      </c>
      <c r="AN15" s="12" t="e">
        <f t="shared" si="16"/>
        <v>#N/A</v>
      </c>
      <c r="AO15" s="12" t="e">
        <f t="shared" si="16"/>
        <v>#N/A</v>
      </c>
      <c r="AP15" s="12" t="e">
        <f t="shared" si="16"/>
        <v>#N/A</v>
      </c>
      <c r="AQ15" s="12" t="e">
        <f t="shared" si="16"/>
        <v>#N/A</v>
      </c>
      <c r="AR15" s="12" t="e">
        <f t="shared" si="16"/>
        <v>#N/A</v>
      </c>
      <c r="AS15" s="12" t="e">
        <f t="shared" si="16"/>
        <v>#N/A</v>
      </c>
      <c r="AT15" s="12" t="e">
        <f t="shared" si="16"/>
        <v>#N/A</v>
      </c>
      <c r="AU15" s="12" t="e">
        <f t="shared" si="16"/>
        <v>#N/A</v>
      </c>
      <c r="AV15" s="12" t="e">
        <f t="shared" si="16"/>
        <v>#N/A</v>
      </c>
      <c r="AW15" s="12" t="e">
        <f t="shared" si="16"/>
        <v>#N/A</v>
      </c>
      <c r="AX15" s="12" t="e">
        <f t="shared" si="16"/>
        <v>#N/A</v>
      </c>
    </row>
    <row r="16" spans="1:50" s="13" customFormat="1" ht="15.75" thickBot="1" x14ac:dyDescent="0.3">
      <c r="C16" s="14">
        <v>1</v>
      </c>
      <c r="D16" s="14">
        <v>1</v>
      </c>
      <c r="E16" s="14">
        <v>1</v>
      </c>
      <c r="F16" s="14">
        <v>1</v>
      </c>
      <c r="G16" s="14">
        <v>1</v>
      </c>
      <c r="H16" s="14">
        <v>1</v>
      </c>
      <c r="I16" s="14">
        <v>1</v>
      </c>
      <c r="J16" s="14">
        <v>1</v>
      </c>
      <c r="K16" s="14">
        <v>1</v>
      </c>
      <c r="L16" s="14">
        <v>1</v>
      </c>
      <c r="M16" s="14">
        <v>1</v>
      </c>
      <c r="N16" s="14">
        <v>1</v>
      </c>
      <c r="O16" s="14">
        <f t="shared" ref="O16:Z16" si="17">IF($C$2&lt;13,NA(),1)</f>
        <v>1</v>
      </c>
      <c r="P16" s="14">
        <f t="shared" si="17"/>
        <v>1</v>
      </c>
      <c r="Q16" s="14">
        <f t="shared" si="17"/>
        <v>1</v>
      </c>
      <c r="R16" s="14">
        <f t="shared" si="17"/>
        <v>1</v>
      </c>
      <c r="S16" s="14">
        <f t="shared" si="17"/>
        <v>1</v>
      </c>
      <c r="T16" s="14">
        <f t="shared" si="17"/>
        <v>1</v>
      </c>
      <c r="U16" s="14">
        <f t="shared" si="17"/>
        <v>1</v>
      </c>
      <c r="V16" s="14">
        <f t="shared" si="17"/>
        <v>1</v>
      </c>
      <c r="W16" s="14">
        <f t="shared" si="17"/>
        <v>1</v>
      </c>
      <c r="X16" s="14">
        <f t="shared" si="17"/>
        <v>1</v>
      </c>
      <c r="Y16" s="14">
        <f t="shared" si="17"/>
        <v>1</v>
      </c>
      <c r="Z16" s="14">
        <f t="shared" si="17"/>
        <v>1</v>
      </c>
      <c r="AA16" s="14" t="e">
        <f t="shared" ref="AA16:AX16" si="18">IF($C$2&lt;25,NA(),1)</f>
        <v>#N/A</v>
      </c>
      <c r="AB16" s="14" t="e">
        <f t="shared" si="18"/>
        <v>#N/A</v>
      </c>
      <c r="AC16" s="14" t="e">
        <f t="shared" si="18"/>
        <v>#N/A</v>
      </c>
      <c r="AD16" s="14" t="e">
        <f t="shared" si="18"/>
        <v>#N/A</v>
      </c>
      <c r="AE16" s="14" t="e">
        <f t="shared" si="18"/>
        <v>#N/A</v>
      </c>
      <c r="AF16" s="14" t="e">
        <f t="shared" si="18"/>
        <v>#N/A</v>
      </c>
      <c r="AG16" s="14" t="e">
        <f t="shared" si="18"/>
        <v>#N/A</v>
      </c>
      <c r="AH16" s="14" t="e">
        <f t="shared" si="18"/>
        <v>#N/A</v>
      </c>
      <c r="AI16" s="14" t="e">
        <f t="shared" si="18"/>
        <v>#N/A</v>
      </c>
      <c r="AJ16" s="14" t="e">
        <f t="shared" si="18"/>
        <v>#N/A</v>
      </c>
      <c r="AK16" s="14" t="e">
        <f t="shared" si="18"/>
        <v>#N/A</v>
      </c>
      <c r="AL16" s="14" t="e">
        <f t="shared" si="18"/>
        <v>#N/A</v>
      </c>
      <c r="AM16" s="14" t="e">
        <f t="shared" si="18"/>
        <v>#N/A</v>
      </c>
      <c r="AN16" s="14" t="e">
        <f t="shared" si="18"/>
        <v>#N/A</v>
      </c>
      <c r="AO16" s="14" t="e">
        <f t="shared" si="18"/>
        <v>#N/A</v>
      </c>
      <c r="AP16" s="14" t="e">
        <f t="shared" si="18"/>
        <v>#N/A</v>
      </c>
      <c r="AQ16" s="14" t="e">
        <f t="shared" si="18"/>
        <v>#N/A</v>
      </c>
      <c r="AR16" s="14" t="e">
        <f t="shared" si="18"/>
        <v>#N/A</v>
      </c>
      <c r="AS16" s="14" t="e">
        <f t="shared" si="18"/>
        <v>#N/A</v>
      </c>
      <c r="AT16" s="14" t="e">
        <f t="shared" si="18"/>
        <v>#N/A</v>
      </c>
      <c r="AU16" s="14" t="e">
        <f t="shared" si="18"/>
        <v>#N/A</v>
      </c>
      <c r="AV16" s="14" t="e">
        <f t="shared" si="18"/>
        <v>#N/A</v>
      </c>
      <c r="AW16" s="14" t="e">
        <f t="shared" si="18"/>
        <v>#N/A</v>
      </c>
      <c r="AX16" s="14" t="e">
        <f t="shared" si="18"/>
        <v>#N/A</v>
      </c>
    </row>
    <row r="17" spans="1:50" s="9" customFormat="1" x14ac:dyDescent="0.25">
      <c r="A17" s="6" t="s">
        <v>6</v>
      </c>
      <c r="B17" s="7">
        <v>1</v>
      </c>
      <c r="C17" s="8">
        <f>(C2-1)*C4</f>
        <v>92</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row>
    <row r="18" spans="1:50" s="11" customFormat="1" ht="15.75" thickBot="1" x14ac:dyDescent="0.3">
      <c r="A18" s="10" t="s">
        <v>1</v>
      </c>
      <c r="B18" s="18"/>
      <c r="C18" s="19">
        <v>0</v>
      </c>
      <c r="D18" s="12">
        <f t="shared" ref="D18:M18" si="19">(D$6-1)*$C$4</f>
        <v>4</v>
      </c>
      <c r="E18" s="12">
        <f t="shared" si="19"/>
        <v>8</v>
      </c>
      <c r="F18" s="12">
        <f t="shared" si="19"/>
        <v>12</v>
      </c>
      <c r="G18" s="12">
        <f t="shared" si="19"/>
        <v>16</v>
      </c>
      <c r="H18" s="12">
        <f t="shared" si="19"/>
        <v>20</v>
      </c>
      <c r="I18" s="12">
        <f t="shared" si="19"/>
        <v>24</v>
      </c>
      <c r="J18" s="12">
        <f t="shared" si="19"/>
        <v>28</v>
      </c>
      <c r="K18" s="12">
        <f t="shared" si="19"/>
        <v>32</v>
      </c>
      <c r="L18" s="12">
        <f t="shared" si="19"/>
        <v>36</v>
      </c>
      <c r="M18" s="12">
        <f t="shared" si="19"/>
        <v>40</v>
      </c>
      <c r="N18" s="20">
        <f>IF(C$2=12,M18+(C$4/2),(N$6-1)*$C$4)</f>
        <v>44</v>
      </c>
      <c r="O18" s="12">
        <f t="shared" ref="O18:Y18" si="20">IF($C$2&lt;13,NA(),(O$6-1)*$C$4)</f>
        <v>48</v>
      </c>
      <c r="P18" s="12">
        <f t="shared" si="20"/>
        <v>52</v>
      </c>
      <c r="Q18" s="12">
        <f t="shared" si="20"/>
        <v>56</v>
      </c>
      <c r="R18" s="12">
        <f t="shared" si="20"/>
        <v>60</v>
      </c>
      <c r="S18" s="12">
        <f t="shared" si="20"/>
        <v>64</v>
      </c>
      <c r="T18" s="12">
        <f t="shared" si="20"/>
        <v>68</v>
      </c>
      <c r="U18" s="12">
        <f t="shared" si="20"/>
        <v>72</v>
      </c>
      <c r="V18" s="12">
        <f t="shared" si="20"/>
        <v>76</v>
      </c>
      <c r="W18" s="12">
        <f t="shared" si="20"/>
        <v>80</v>
      </c>
      <c r="X18" s="12">
        <f t="shared" si="20"/>
        <v>84</v>
      </c>
      <c r="Y18" s="12">
        <f t="shared" si="20"/>
        <v>88</v>
      </c>
      <c r="Z18" s="20">
        <f>IF($C$2=24,Y18+(C4/2),(Z$6-1)*$C$4)</f>
        <v>90</v>
      </c>
      <c r="AA18" s="12" t="e">
        <f t="shared" ref="AA18:AW18" si="21">IF($C$2&lt;25,NA(),(AA$6-1)*$C$4)</f>
        <v>#N/A</v>
      </c>
      <c r="AB18" s="12" t="e">
        <f t="shared" si="21"/>
        <v>#N/A</v>
      </c>
      <c r="AC18" s="12" t="e">
        <f t="shared" si="21"/>
        <v>#N/A</v>
      </c>
      <c r="AD18" s="12" t="e">
        <f t="shared" si="21"/>
        <v>#N/A</v>
      </c>
      <c r="AE18" s="12" t="e">
        <f t="shared" si="21"/>
        <v>#N/A</v>
      </c>
      <c r="AF18" s="12" t="e">
        <f t="shared" si="21"/>
        <v>#N/A</v>
      </c>
      <c r="AG18" s="12" t="e">
        <f t="shared" si="21"/>
        <v>#N/A</v>
      </c>
      <c r="AH18" s="12" t="e">
        <f t="shared" si="21"/>
        <v>#N/A</v>
      </c>
      <c r="AI18" s="12" t="e">
        <f t="shared" si="21"/>
        <v>#N/A</v>
      </c>
      <c r="AJ18" s="12" t="e">
        <f t="shared" si="21"/>
        <v>#N/A</v>
      </c>
      <c r="AK18" s="12" t="e">
        <f t="shared" si="21"/>
        <v>#N/A</v>
      </c>
      <c r="AL18" s="12" t="e">
        <f t="shared" si="21"/>
        <v>#N/A</v>
      </c>
      <c r="AM18" s="12" t="e">
        <f t="shared" si="21"/>
        <v>#N/A</v>
      </c>
      <c r="AN18" s="12" t="e">
        <f t="shared" si="21"/>
        <v>#N/A</v>
      </c>
      <c r="AO18" s="12" t="e">
        <f t="shared" si="21"/>
        <v>#N/A</v>
      </c>
      <c r="AP18" s="12" t="e">
        <f t="shared" si="21"/>
        <v>#N/A</v>
      </c>
      <c r="AQ18" s="12" t="e">
        <f t="shared" si="21"/>
        <v>#N/A</v>
      </c>
      <c r="AR18" s="12" t="e">
        <f t="shared" si="21"/>
        <v>#N/A</v>
      </c>
      <c r="AS18" s="12" t="e">
        <f t="shared" si="21"/>
        <v>#N/A</v>
      </c>
      <c r="AT18" s="12" t="e">
        <f t="shared" si="21"/>
        <v>#N/A</v>
      </c>
      <c r="AU18" s="12" t="e">
        <f t="shared" si="21"/>
        <v>#N/A</v>
      </c>
      <c r="AV18" s="12" t="e">
        <f t="shared" si="21"/>
        <v>#N/A</v>
      </c>
      <c r="AW18" s="12" t="e">
        <f t="shared" si="21"/>
        <v>#N/A</v>
      </c>
      <c r="AX18" s="20" t="e">
        <f>IF($C$2=48,AW18+(C4/2),(AX$6-1)*$C$4)</f>
        <v>#N/A</v>
      </c>
    </row>
    <row r="19" spans="1:50" s="13" customFormat="1" ht="15.75" thickBot="1" x14ac:dyDescent="0.3">
      <c r="C19" s="14">
        <v>0</v>
      </c>
      <c r="D19" s="14">
        <v>0</v>
      </c>
      <c r="E19" s="14">
        <v>0</v>
      </c>
      <c r="F19" s="14">
        <v>0</v>
      </c>
      <c r="G19" s="14">
        <v>0</v>
      </c>
      <c r="H19" s="14">
        <v>0</v>
      </c>
      <c r="I19" s="14">
        <v>0</v>
      </c>
      <c r="J19" s="14">
        <v>0</v>
      </c>
      <c r="K19" s="14">
        <v>0</v>
      </c>
      <c r="L19" s="14">
        <v>0</v>
      </c>
      <c r="M19" s="14">
        <v>0</v>
      </c>
      <c r="N19" s="14">
        <v>0</v>
      </c>
      <c r="O19" s="14">
        <f t="shared" ref="O19:Z19" si="22">IF($C$2&lt;13,NA(),0)</f>
        <v>0</v>
      </c>
      <c r="P19" s="14">
        <f t="shared" si="22"/>
        <v>0</v>
      </c>
      <c r="Q19" s="14">
        <f t="shared" si="22"/>
        <v>0</v>
      </c>
      <c r="R19" s="14">
        <f t="shared" si="22"/>
        <v>0</v>
      </c>
      <c r="S19" s="14">
        <f t="shared" si="22"/>
        <v>0</v>
      </c>
      <c r="T19" s="14">
        <f t="shared" si="22"/>
        <v>0</v>
      </c>
      <c r="U19" s="14">
        <f t="shared" si="22"/>
        <v>0</v>
      </c>
      <c r="V19" s="14">
        <f t="shared" si="22"/>
        <v>0</v>
      </c>
      <c r="W19" s="14">
        <f t="shared" si="22"/>
        <v>0</v>
      </c>
      <c r="X19" s="14">
        <f t="shared" si="22"/>
        <v>0</v>
      </c>
      <c r="Y19" s="14">
        <f t="shared" si="22"/>
        <v>0</v>
      </c>
      <c r="Z19" s="14">
        <f t="shared" si="22"/>
        <v>0</v>
      </c>
      <c r="AA19" s="14" t="e">
        <f t="shared" ref="AA19:AX19" si="23">IF($C$2&lt;25,NA(),0)</f>
        <v>#N/A</v>
      </c>
      <c r="AB19" s="14" t="e">
        <f t="shared" si="23"/>
        <v>#N/A</v>
      </c>
      <c r="AC19" s="14" t="e">
        <f t="shared" si="23"/>
        <v>#N/A</v>
      </c>
      <c r="AD19" s="14" t="e">
        <f t="shared" si="23"/>
        <v>#N/A</v>
      </c>
      <c r="AE19" s="14" t="e">
        <f t="shared" si="23"/>
        <v>#N/A</v>
      </c>
      <c r="AF19" s="14" t="e">
        <f t="shared" si="23"/>
        <v>#N/A</v>
      </c>
      <c r="AG19" s="14" t="e">
        <f t="shared" si="23"/>
        <v>#N/A</v>
      </c>
      <c r="AH19" s="14" t="e">
        <f t="shared" si="23"/>
        <v>#N/A</v>
      </c>
      <c r="AI19" s="14" t="e">
        <f t="shared" si="23"/>
        <v>#N/A</v>
      </c>
      <c r="AJ19" s="14" t="e">
        <f t="shared" si="23"/>
        <v>#N/A</v>
      </c>
      <c r="AK19" s="14" t="e">
        <f t="shared" si="23"/>
        <v>#N/A</v>
      </c>
      <c r="AL19" s="14" t="e">
        <f t="shared" si="23"/>
        <v>#N/A</v>
      </c>
      <c r="AM19" s="14" t="e">
        <f t="shared" si="23"/>
        <v>#N/A</v>
      </c>
      <c r="AN19" s="14" t="e">
        <f t="shared" si="23"/>
        <v>#N/A</v>
      </c>
      <c r="AO19" s="14" t="e">
        <f t="shared" si="23"/>
        <v>#N/A</v>
      </c>
      <c r="AP19" s="14" t="e">
        <f t="shared" si="23"/>
        <v>#N/A</v>
      </c>
      <c r="AQ19" s="14" t="e">
        <f t="shared" si="23"/>
        <v>#N/A</v>
      </c>
      <c r="AR19" s="14" t="e">
        <f t="shared" si="23"/>
        <v>#N/A</v>
      </c>
      <c r="AS19" s="14" t="e">
        <f t="shared" si="23"/>
        <v>#N/A</v>
      </c>
      <c r="AT19" s="14" t="e">
        <f t="shared" si="23"/>
        <v>#N/A</v>
      </c>
      <c r="AU19" s="14" t="e">
        <f t="shared" si="23"/>
        <v>#N/A</v>
      </c>
      <c r="AV19" s="14" t="e">
        <f t="shared" si="23"/>
        <v>#N/A</v>
      </c>
      <c r="AW19" s="14" t="e">
        <f t="shared" si="23"/>
        <v>#N/A</v>
      </c>
      <c r="AX19" s="14" t="e">
        <f t="shared" si="23"/>
        <v>#N/A</v>
      </c>
    </row>
    <row r="20" spans="1:50" s="9" customFormat="1" x14ac:dyDescent="0.25">
      <c r="A20" s="6" t="s">
        <v>7</v>
      </c>
      <c r="B20" s="7">
        <v>0</v>
      </c>
      <c r="C20" s="8">
        <f>C17-C8</f>
        <v>140</v>
      </c>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row>
    <row r="21" spans="1:50" s="11" customFormat="1" ht="15.75" thickBot="1" x14ac:dyDescent="0.3">
      <c r="A21" s="10" t="s">
        <v>1</v>
      </c>
      <c r="B21" s="18"/>
      <c r="C21" s="12">
        <v>0</v>
      </c>
      <c r="D21" s="12">
        <f t="shared" ref="D21:N21" si="24">(D$6-1)*$C$4</f>
        <v>4</v>
      </c>
      <c r="E21" s="12">
        <f t="shared" si="24"/>
        <v>8</v>
      </c>
      <c r="F21" s="12">
        <f t="shared" si="24"/>
        <v>12</v>
      </c>
      <c r="G21" s="12">
        <f t="shared" si="24"/>
        <v>16</v>
      </c>
      <c r="H21" s="12">
        <f t="shared" si="24"/>
        <v>20</v>
      </c>
      <c r="I21" s="12">
        <f t="shared" si="24"/>
        <v>24</v>
      </c>
      <c r="J21" s="12">
        <f t="shared" si="24"/>
        <v>28</v>
      </c>
      <c r="K21" s="12">
        <f t="shared" si="24"/>
        <v>32</v>
      </c>
      <c r="L21" s="12">
        <f t="shared" si="24"/>
        <v>36</v>
      </c>
      <c r="M21" s="12">
        <f t="shared" si="24"/>
        <v>40</v>
      </c>
      <c r="N21" s="12">
        <f t="shared" si="24"/>
        <v>44</v>
      </c>
      <c r="O21" s="12">
        <f t="shared" ref="O21:Z21" si="25">IF($C$2&lt;13,NA(),(O$6-1)*$C$4)</f>
        <v>48</v>
      </c>
      <c r="P21" s="12">
        <f t="shared" si="25"/>
        <v>52</v>
      </c>
      <c r="Q21" s="12">
        <f t="shared" si="25"/>
        <v>56</v>
      </c>
      <c r="R21" s="12">
        <f t="shared" si="25"/>
        <v>60</v>
      </c>
      <c r="S21" s="12">
        <f t="shared" si="25"/>
        <v>64</v>
      </c>
      <c r="T21" s="12">
        <f t="shared" si="25"/>
        <v>68</v>
      </c>
      <c r="U21" s="12">
        <f t="shared" si="25"/>
        <v>72</v>
      </c>
      <c r="V21" s="12">
        <f t="shared" si="25"/>
        <v>76</v>
      </c>
      <c r="W21" s="12">
        <f t="shared" si="25"/>
        <v>80</v>
      </c>
      <c r="X21" s="12">
        <f t="shared" si="25"/>
        <v>84</v>
      </c>
      <c r="Y21" s="12">
        <f t="shared" si="25"/>
        <v>88</v>
      </c>
      <c r="Z21" s="12">
        <f t="shared" si="25"/>
        <v>92</v>
      </c>
      <c r="AA21" s="12" t="e">
        <f t="shared" ref="AA21:AX21" si="26">IF($C$2&lt;25,NA(),(AA$6-1)*$C$4)</f>
        <v>#N/A</v>
      </c>
      <c r="AB21" s="12" t="e">
        <f t="shared" si="26"/>
        <v>#N/A</v>
      </c>
      <c r="AC21" s="12" t="e">
        <f t="shared" si="26"/>
        <v>#N/A</v>
      </c>
      <c r="AD21" s="12" t="e">
        <f t="shared" si="26"/>
        <v>#N/A</v>
      </c>
      <c r="AE21" s="12" t="e">
        <f t="shared" si="26"/>
        <v>#N/A</v>
      </c>
      <c r="AF21" s="12" t="e">
        <f t="shared" si="26"/>
        <v>#N/A</v>
      </c>
      <c r="AG21" s="12" t="e">
        <f t="shared" si="26"/>
        <v>#N/A</v>
      </c>
      <c r="AH21" s="12" t="e">
        <f t="shared" si="26"/>
        <v>#N/A</v>
      </c>
      <c r="AI21" s="12" t="e">
        <f t="shared" si="26"/>
        <v>#N/A</v>
      </c>
      <c r="AJ21" s="12" t="e">
        <f t="shared" si="26"/>
        <v>#N/A</v>
      </c>
      <c r="AK21" s="12" t="e">
        <f t="shared" si="26"/>
        <v>#N/A</v>
      </c>
      <c r="AL21" s="12" t="e">
        <f t="shared" si="26"/>
        <v>#N/A</v>
      </c>
      <c r="AM21" s="12" t="e">
        <f t="shared" si="26"/>
        <v>#N/A</v>
      </c>
      <c r="AN21" s="12" t="e">
        <f t="shared" si="26"/>
        <v>#N/A</v>
      </c>
      <c r="AO21" s="12" t="e">
        <f t="shared" si="26"/>
        <v>#N/A</v>
      </c>
      <c r="AP21" s="12" t="e">
        <f t="shared" si="26"/>
        <v>#N/A</v>
      </c>
      <c r="AQ21" s="12" t="e">
        <f t="shared" si="26"/>
        <v>#N/A</v>
      </c>
      <c r="AR21" s="12" t="e">
        <f t="shared" si="26"/>
        <v>#N/A</v>
      </c>
      <c r="AS21" s="12" t="e">
        <f t="shared" si="26"/>
        <v>#N/A</v>
      </c>
      <c r="AT21" s="12" t="e">
        <f t="shared" si="26"/>
        <v>#N/A</v>
      </c>
      <c r="AU21" s="12" t="e">
        <f t="shared" si="26"/>
        <v>#N/A</v>
      </c>
      <c r="AV21" s="12" t="e">
        <f t="shared" si="26"/>
        <v>#N/A</v>
      </c>
      <c r="AW21" s="12" t="e">
        <f t="shared" si="26"/>
        <v>#N/A</v>
      </c>
      <c r="AX21" s="12" t="e">
        <f t="shared" si="26"/>
        <v>#N/A</v>
      </c>
    </row>
  </sheetData>
  <sheetProtection password="8381" sheet="1" objects="1" scenarios="1" selectLockedCells="1"/>
  <mergeCells count="1">
    <mergeCell ref="L1:AE4"/>
  </mergeCells>
  <conditionalFormatting sqref="O6:AX21">
    <cfRule type="containsErrors" dxfId="5" priority="8">
      <formula>ISERROR(O6)</formula>
    </cfRule>
  </conditionalFormatting>
  <conditionalFormatting sqref="C12">
    <cfRule type="cellIs" dxfId="4" priority="5" operator="notEqual">
      <formula>$C$9</formula>
    </cfRule>
  </conditionalFormatting>
  <conditionalFormatting sqref="M18">
    <cfRule type="cellIs" dxfId="3" priority="4" operator="notEqual">
      <formula>$M$15</formula>
    </cfRule>
  </conditionalFormatting>
  <conditionalFormatting sqref="AX18">
    <cfRule type="cellIs" dxfId="2" priority="3" operator="notEqual">
      <formula>$AX$15</formula>
    </cfRule>
  </conditionalFormatting>
  <conditionalFormatting sqref="Z18">
    <cfRule type="cellIs" dxfId="1" priority="2" operator="notEqual">
      <formula>$Z$15</formula>
    </cfRule>
  </conditionalFormatting>
  <conditionalFormatting sqref="N18">
    <cfRule type="cellIs" dxfId="0" priority="1" operator="notEqual">
      <formula>$N$15</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Lippus</dc:creator>
  <cp:lastModifiedBy>Laura</cp:lastModifiedBy>
  <dcterms:created xsi:type="dcterms:W3CDTF">2015-08-19T18:22:04Z</dcterms:created>
  <dcterms:modified xsi:type="dcterms:W3CDTF">2018-10-08T16:39:57Z</dcterms:modified>
</cp:coreProperties>
</file>